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M 2022\"/>
    </mc:Choice>
  </mc:AlternateContent>
  <xr:revisionPtr revIDLastSave="0" documentId="13_ncr:1_{76BB5F95-D8E6-4599-B26D-D306248FB50E}" xr6:coauthVersionLast="47" xr6:coauthVersionMax="47" xr10:uidLastSave="{00000000-0000-0000-0000-000000000000}"/>
  <bookViews>
    <workbookView xWindow="-110" yWindow="-110" windowWidth="19420" windowHeight="11620" activeTab="6" xr2:uid="{19A2721F-ECD3-4EED-9E26-1B1F2DC85156}"/>
  </bookViews>
  <sheets>
    <sheet name="Tek SOLO" sheetId="1" r:id="rId1"/>
    <sheet name="Tek DUET" sheetId="2" r:id="rId2"/>
    <sheet name="Fri SOLO" sheetId="3" r:id="rId3"/>
    <sheet name="Fri DUET" sheetId="4" r:id="rId4"/>
    <sheet name="Fri HOLD" sheetId="6" r:id="rId5"/>
    <sheet name="Fri Kombination" sheetId="7" r:id="rId6"/>
    <sheet name="Master" sheetId="8" r:id="rId7"/>
    <sheet name="Dommere" sheetId="9" r:id="rId8"/>
    <sheet name="Deltagerliste" sheetId="10" r:id="rId9"/>
    <sheet name="Startrækkefølge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8" i="8" l="1"/>
  <c r="K105" i="8"/>
  <c r="K92" i="8"/>
  <c r="J58" i="2"/>
  <c r="J44" i="2"/>
  <c r="J29" i="2"/>
  <c r="K24" i="2"/>
  <c r="K23" i="2"/>
  <c r="K22" i="2"/>
  <c r="O29" i="8"/>
  <c r="O113" i="8"/>
  <c r="M13" i="2"/>
  <c r="M11" i="2"/>
  <c r="H12" i="2"/>
  <c r="I46" i="8"/>
  <c r="I45" i="8"/>
  <c r="I44" i="8"/>
  <c r="I43" i="8"/>
  <c r="I42" i="8"/>
  <c r="C34" i="8"/>
  <c r="K28" i="8"/>
  <c r="K27" i="8"/>
  <c r="J18" i="8"/>
  <c r="J17" i="8"/>
  <c r="J16" i="8"/>
  <c r="J9" i="8"/>
  <c r="J8" i="8"/>
  <c r="J7" i="8"/>
  <c r="B29" i="2"/>
  <c r="H28" i="2"/>
  <c r="H27" i="2"/>
  <c r="H26" i="2"/>
  <c r="H25" i="2"/>
  <c r="H24" i="2"/>
  <c r="J23" i="2"/>
  <c r="J22" i="2"/>
  <c r="B15" i="2"/>
  <c r="H14" i="2"/>
  <c r="H13" i="2"/>
  <c r="H11" i="2"/>
  <c r="H10" i="2"/>
  <c r="J9" i="2"/>
  <c r="K9" i="2" s="1"/>
  <c r="J8" i="2"/>
  <c r="K8" i="2" s="1"/>
  <c r="I9" i="3"/>
  <c r="I8" i="3"/>
  <c r="I7" i="3"/>
  <c r="I92" i="4"/>
  <c r="I91" i="4"/>
  <c r="I90" i="4"/>
  <c r="I19" i="6"/>
  <c r="I18" i="6"/>
  <c r="I17" i="6"/>
  <c r="I10" i="6"/>
  <c r="I9" i="6"/>
  <c r="I8" i="6"/>
  <c r="C118" i="8"/>
  <c r="I117" i="8"/>
  <c r="I116" i="8"/>
  <c r="I115" i="8"/>
  <c r="I114" i="8"/>
  <c r="I113" i="8"/>
  <c r="K112" i="8"/>
  <c r="K111" i="8"/>
  <c r="J76" i="8"/>
  <c r="J75" i="8"/>
  <c r="J74" i="8"/>
  <c r="C47" i="8"/>
  <c r="K41" i="8"/>
  <c r="K40" i="8"/>
  <c r="M38" i="10"/>
  <c r="M39" i="10"/>
  <c r="M37" i="10"/>
  <c r="I83" i="4"/>
  <c r="I82" i="4"/>
  <c r="I81" i="4"/>
  <c r="I74" i="4"/>
  <c r="I73" i="4"/>
  <c r="I72" i="4"/>
  <c r="I65" i="4"/>
  <c r="I64" i="4"/>
  <c r="I63" i="4"/>
  <c r="C105" i="8"/>
  <c r="I104" i="8"/>
  <c r="I103" i="8"/>
  <c r="I102" i="8"/>
  <c r="I101" i="8"/>
  <c r="I100" i="8"/>
  <c r="K99" i="8"/>
  <c r="K98" i="8"/>
  <c r="J67" i="8"/>
  <c r="J66" i="8"/>
  <c r="J65" i="8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I10" i="3" l="1"/>
  <c r="J10" i="3" s="1"/>
  <c r="I11" i="6"/>
  <c r="J11" i="6" s="1"/>
  <c r="I84" i="4"/>
  <c r="J84" i="4" s="1"/>
  <c r="K44" i="2" s="1"/>
  <c r="I93" i="4"/>
  <c r="J93" i="4" s="1"/>
  <c r="I66" i="4"/>
  <c r="J66" i="4" s="1"/>
  <c r="I75" i="4"/>
  <c r="J75" i="4" s="1"/>
  <c r="K42" i="8"/>
  <c r="K47" i="8" s="1"/>
  <c r="J19" i="8"/>
  <c r="K19" i="8" s="1"/>
  <c r="J10" i="8"/>
  <c r="K10" i="8" s="1"/>
  <c r="K113" i="8"/>
  <c r="J77" i="8"/>
  <c r="K77" i="8" s="1"/>
  <c r="L105" i="8" s="1"/>
  <c r="J24" i="2"/>
  <c r="J10" i="2"/>
  <c r="K10" i="2" s="1"/>
  <c r="J15" i="2" s="1"/>
  <c r="I20" i="6"/>
  <c r="J20" i="6" s="1"/>
  <c r="J68" i="8"/>
  <c r="K68" i="8" s="1"/>
  <c r="L92" i="8" s="1"/>
  <c r="K100" i="8"/>
  <c r="M4" i="10"/>
  <c r="M5" i="10"/>
  <c r="M6" i="10"/>
  <c r="M7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3" i="10"/>
  <c r="M3" i="10"/>
  <c r="I72" i="3"/>
  <c r="I71" i="3"/>
  <c r="I70" i="3"/>
  <c r="C92" i="8"/>
  <c r="I91" i="8"/>
  <c r="I90" i="8"/>
  <c r="I89" i="8"/>
  <c r="I88" i="8"/>
  <c r="I87" i="8"/>
  <c r="K86" i="8"/>
  <c r="K85" i="8"/>
  <c r="J58" i="8"/>
  <c r="J57" i="8"/>
  <c r="J56" i="8"/>
  <c r="I33" i="8"/>
  <c r="I32" i="8"/>
  <c r="I31" i="8"/>
  <c r="I30" i="8"/>
  <c r="I29" i="8"/>
  <c r="J52" i="1"/>
  <c r="J53" i="1"/>
  <c r="H54" i="1"/>
  <c r="H55" i="1"/>
  <c r="H56" i="1"/>
  <c r="H57" i="1"/>
  <c r="H58" i="1"/>
  <c r="B59" i="1"/>
  <c r="B58" i="2"/>
  <c r="H57" i="2"/>
  <c r="H56" i="2"/>
  <c r="H55" i="2"/>
  <c r="H54" i="2"/>
  <c r="H53" i="2"/>
  <c r="J52" i="2"/>
  <c r="J51" i="2"/>
  <c r="I55" i="4"/>
  <c r="I54" i="4"/>
  <c r="I53" i="4"/>
  <c r="K29" i="2" l="1"/>
  <c r="I73" i="3"/>
  <c r="J73" i="3" s="1"/>
  <c r="L47" i="8"/>
  <c r="I56" i="4"/>
  <c r="J56" i="4" s="1"/>
  <c r="J53" i="2"/>
  <c r="J59" i="8"/>
  <c r="K59" i="8" s="1"/>
  <c r="L118" i="8" s="1"/>
  <c r="J54" i="1"/>
  <c r="J59" i="1" s="1"/>
  <c r="K87" i="8"/>
  <c r="K29" i="8"/>
  <c r="K34" i="8" s="1"/>
  <c r="L34" i="8" s="1"/>
  <c r="I10" i="7"/>
  <c r="I9" i="7"/>
  <c r="I8" i="7"/>
  <c r="I46" i="4"/>
  <c r="I45" i="4"/>
  <c r="I44" i="4"/>
  <c r="I37" i="4"/>
  <c r="I36" i="4"/>
  <c r="I35" i="4"/>
  <c r="I28" i="4"/>
  <c r="I27" i="4"/>
  <c r="I26" i="4"/>
  <c r="I19" i="4"/>
  <c r="I18" i="4"/>
  <c r="I17" i="4"/>
  <c r="I10" i="4"/>
  <c r="I9" i="4"/>
  <c r="I8" i="4"/>
  <c r="I63" i="3"/>
  <c r="I62" i="3"/>
  <c r="I61" i="3"/>
  <c r="I54" i="3"/>
  <c r="I53" i="3"/>
  <c r="I52" i="3"/>
  <c r="I45" i="3"/>
  <c r="I44" i="3"/>
  <c r="I43" i="3"/>
  <c r="I36" i="3"/>
  <c r="I35" i="3"/>
  <c r="I34" i="3"/>
  <c r="I27" i="3"/>
  <c r="I26" i="3"/>
  <c r="I25" i="3"/>
  <c r="I18" i="3"/>
  <c r="I17" i="3"/>
  <c r="I16" i="3"/>
  <c r="J38" i="2"/>
  <c r="J37" i="2"/>
  <c r="B44" i="2"/>
  <c r="H43" i="2"/>
  <c r="H42" i="2"/>
  <c r="H41" i="2"/>
  <c r="H40" i="2"/>
  <c r="H39" i="2"/>
  <c r="B45" i="1"/>
  <c r="H44" i="1"/>
  <c r="H43" i="1"/>
  <c r="H42" i="1"/>
  <c r="H41" i="1"/>
  <c r="H40" i="1"/>
  <c r="J39" i="1"/>
  <c r="K39" i="1" s="1"/>
  <c r="J38" i="1"/>
  <c r="K38" i="1" s="1"/>
  <c r="B31" i="1"/>
  <c r="H30" i="1"/>
  <c r="H29" i="1"/>
  <c r="H28" i="1"/>
  <c r="H27" i="1"/>
  <c r="H26" i="1"/>
  <c r="J25" i="1"/>
  <c r="K25" i="1" s="1"/>
  <c r="J24" i="1"/>
  <c r="K24" i="1" s="1"/>
  <c r="B17" i="1"/>
  <c r="H16" i="1"/>
  <c r="H15" i="1"/>
  <c r="H14" i="1"/>
  <c r="H13" i="1"/>
  <c r="H12" i="1"/>
  <c r="J11" i="1"/>
  <c r="K11" i="1" s="1"/>
  <c r="J10" i="1"/>
  <c r="K10" i="1" s="1"/>
  <c r="I20" i="4" l="1"/>
  <c r="J20" i="4" s="1"/>
  <c r="I46" i="3"/>
  <c r="J46" i="3" s="1"/>
  <c r="J39" i="2"/>
  <c r="I28" i="3"/>
  <c r="J28" i="3" s="1"/>
  <c r="I19" i="3"/>
  <c r="J19" i="3" s="1"/>
  <c r="I29" i="4"/>
  <c r="J29" i="4" s="1"/>
  <c r="I37" i="3"/>
  <c r="J37" i="3" s="1"/>
  <c r="K59" i="1" s="1"/>
  <c r="I64" i="3"/>
  <c r="J64" i="3" s="1"/>
  <c r="I47" i="4"/>
  <c r="J47" i="4" s="1"/>
  <c r="I55" i="3"/>
  <c r="J55" i="3" s="1"/>
  <c r="I38" i="4"/>
  <c r="J38" i="4" s="1"/>
  <c r="J26" i="1"/>
  <c r="K26" i="1" s="1"/>
  <c r="J31" i="1" s="1"/>
  <c r="K31" i="1" s="1"/>
  <c r="J40" i="1"/>
  <c r="K40" i="1" s="1"/>
  <c r="J45" i="1" s="1"/>
  <c r="K45" i="1" s="1"/>
  <c r="I11" i="7"/>
  <c r="J11" i="7" s="1"/>
  <c r="I11" i="4"/>
  <c r="J11" i="4" s="1"/>
  <c r="J12" i="1"/>
  <c r="K12" i="1" s="1"/>
  <c r="J17" i="1" s="1"/>
  <c r="K17" i="1" l="1"/>
  <c r="K15" i="2"/>
  <c r="K58" i="2"/>
</calcChain>
</file>

<file path=xl/sharedStrings.xml><?xml version="1.0" encoding="utf-8"?>
<sst xmlns="http://schemas.openxmlformats.org/spreadsheetml/2006/main" count="1241" uniqueCount="292">
  <si>
    <t>Teknisk solo</t>
  </si>
  <si>
    <t>brug ingen kommaer eller punktum: karakterer 6,6 skrives 66</t>
  </si>
  <si>
    <t>musik 2:00 min +/_ 15 sek</t>
  </si>
  <si>
    <t>Der er strafpoint:</t>
  </si>
  <si>
    <t xml:space="preserve">1 point </t>
  </si>
  <si>
    <t>mere end 10 sek på land</t>
  </si>
  <si>
    <t>musiklængden</t>
  </si>
  <si>
    <t>brug af bund eller kant</t>
  </si>
  <si>
    <t xml:space="preserve">2 point </t>
  </si>
  <si>
    <t>brug af bund til at hjælpe andre</t>
  </si>
  <si>
    <t>Start nr:</t>
  </si>
  <si>
    <t>Lyseng</t>
  </si>
  <si>
    <t>Dommer nr:</t>
  </si>
  <si>
    <t>Svær</t>
  </si>
  <si>
    <t>Mellem regning</t>
  </si>
  <si>
    <t>%</t>
  </si>
  <si>
    <t>Beregnet karakter</t>
  </si>
  <si>
    <t>Udførsel</t>
  </si>
  <si>
    <t>Samlet indtryk</t>
  </si>
  <si>
    <t>tid</t>
  </si>
  <si>
    <t>land</t>
  </si>
  <si>
    <t>Fradrag</t>
  </si>
  <si>
    <t>total</t>
  </si>
  <si>
    <t>senior</t>
  </si>
  <si>
    <t>Sofie Brink Magnussen</t>
  </si>
  <si>
    <t>H2O</t>
  </si>
  <si>
    <t>GSC</t>
  </si>
  <si>
    <t>Kathrine Kristiansen</t>
  </si>
  <si>
    <t>Teknisk Duet</t>
  </si>
  <si>
    <t>musik 2:20 min +/_ 15 sek</t>
  </si>
  <si>
    <t>Junior</t>
  </si>
  <si>
    <t>Solo fri</t>
  </si>
  <si>
    <t>musik 2.30 min +/_ 15 sek</t>
  </si>
  <si>
    <t>Thisted</t>
  </si>
  <si>
    <t>Kunstnerisk indtryk</t>
  </si>
  <si>
    <t>Sværhedsgrad</t>
  </si>
  <si>
    <t>Tid</t>
  </si>
  <si>
    <t>Julie Pedersen</t>
  </si>
  <si>
    <t>Emmy Søgaard</t>
  </si>
  <si>
    <t>Duet</t>
  </si>
  <si>
    <t>musik 3:00 min +/_ 15 sek</t>
  </si>
  <si>
    <t>Hold fri</t>
  </si>
  <si>
    <t>musik 4:00 min +/_ 15 sek</t>
  </si>
  <si>
    <t>½ point</t>
  </si>
  <si>
    <t xml:space="preserve">for hver manglende svømmer til 8 </t>
  </si>
  <si>
    <t>Kombi</t>
  </si>
  <si>
    <t>Fri</t>
  </si>
  <si>
    <t>Tek</t>
  </si>
  <si>
    <t>Sara Nissen</t>
  </si>
  <si>
    <t>Selma Schroll Jensen</t>
  </si>
  <si>
    <t>samlet</t>
  </si>
  <si>
    <t>Mia Heide</t>
  </si>
  <si>
    <t>Lene Brink Magnussen</t>
  </si>
  <si>
    <t>Amalie Graversen, Marie Graversen, Laura Thorup, Emmy Søgaard</t>
  </si>
  <si>
    <t>Mangler 4 svømmer</t>
  </si>
  <si>
    <t>Dommere</t>
  </si>
  <si>
    <t>Dorte Stautz</t>
  </si>
  <si>
    <t>Simone Andersen</t>
  </si>
  <si>
    <t>Hobro</t>
  </si>
  <si>
    <t>Maiken Svanholm</t>
  </si>
  <si>
    <t>Master</t>
  </si>
  <si>
    <t>SOLO FRI</t>
  </si>
  <si>
    <t>Sidsel Homann</t>
  </si>
  <si>
    <t>SOLO TEK</t>
  </si>
  <si>
    <t>DUET FRI</t>
  </si>
  <si>
    <t>Mette Trier og Sidsel Homann</t>
  </si>
  <si>
    <t>DUET TEK</t>
  </si>
  <si>
    <t>Mette Trier</t>
  </si>
  <si>
    <t>Hold</t>
  </si>
  <si>
    <t>Emma Bussenius</t>
  </si>
  <si>
    <t>Arina Herasimchyk</t>
  </si>
  <si>
    <t>Mathea Sending</t>
  </si>
  <si>
    <t>Luidmila H</t>
  </si>
  <si>
    <t>Maja Nørrekjær</t>
  </si>
  <si>
    <t>Dommer</t>
  </si>
  <si>
    <t>Kathrine Kristensen</t>
  </si>
  <si>
    <t xml:space="preserve">Selma Schroll Jensen </t>
  </si>
  <si>
    <t xml:space="preserve">Monica Arentoft </t>
  </si>
  <si>
    <t xml:space="preserve">Emma Bussenius </t>
  </si>
  <si>
    <t xml:space="preserve">Karoline Christensen </t>
  </si>
  <si>
    <t>Sofie Stokholm</t>
  </si>
  <si>
    <t xml:space="preserve">Mathea Sending </t>
  </si>
  <si>
    <t>Amalie Graversen</t>
  </si>
  <si>
    <t>Laura Thorup</t>
  </si>
  <si>
    <t>Marie Graversen</t>
  </si>
  <si>
    <t>Signe Rønn Sørensen</t>
  </si>
  <si>
    <t>Benedikte Rønn Paulsen</t>
  </si>
  <si>
    <t>Solo tek</t>
  </si>
  <si>
    <t>Duet fri</t>
  </si>
  <si>
    <t>Duet tek</t>
  </si>
  <si>
    <t>Medaljeoverrækkelse</t>
  </si>
  <si>
    <t>x</t>
  </si>
  <si>
    <t>Elisabeth</t>
  </si>
  <si>
    <t>Svøm</t>
  </si>
  <si>
    <t>Tjek 3</t>
  </si>
  <si>
    <t>solo</t>
  </si>
  <si>
    <t>duet</t>
  </si>
  <si>
    <t>hold</t>
  </si>
  <si>
    <t>startgebyrer</t>
  </si>
  <si>
    <t>U+S</t>
  </si>
  <si>
    <t>K</t>
  </si>
  <si>
    <t>udførsel og sværhedsgrad</t>
  </si>
  <si>
    <t>kunstnerisk</t>
  </si>
  <si>
    <t>teknisk</t>
  </si>
  <si>
    <t>tekniske elementer</t>
  </si>
  <si>
    <t>Overordnet og Udførsel</t>
  </si>
  <si>
    <t>O+U</t>
  </si>
  <si>
    <t>K2</t>
  </si>
  <si>
    <t>K1</t>
  </si>
  <si>
    <t>K3</t>
  </si>
  <si>
    <t>K5</t>
  </si>
  <si>
    <t>½ spin fra bøj ben</t>
  </si>
  <si>
    <t>Barracuda bøj ben</t>
  </si>
  <si>
    <t>Fiskehale</t>
  </si>
  <si>
    <t>Split men opgang</t>
  </si>
  <si>
    <t>Kørende balletbenserie</t>
  </si>
  <si>
    <t>Møde dommere og tjekkere, for tekniske programmer</t>
  </si>
  <si>
    <t>Sidsel og Mette</t>
  </si>
  <si>
    <t>Fri           1</t>
  </si>
  <si>
    <t>Master  1</t>
  </si>
  <si>
    <t>Selma og Monica</t>
  </si>
  <si>
    <t>Emma og Arina</t>
  </si>
  <si>
    <t>Sara og Julie</t>
  </si>
  <si>
    <t>Master   1</t>
  </si>
  <si>
    <t>Amalie, Marie, Laura og Emmy</t>
  </si>
  <si>
    <t>Tek       1</t>
  </si>
  <si>
    <t>Tek         1</t>
  </si>
  <si>
    <t>Göteborg</t>
  </si>
  <si>
    <t>Johanna Grote</t>
  </si>
  <si>
    <t>Sara Almberg</t>
  </si>
  <si>
    <t>Vibeke Seding</t>
  </si>
  <si>
    <t>Tek og kombi ej elementer</t>
  </si>
  <si>
    <t>Tek og kombi</t>
  </si>
  <si>
    <t>H2Odense</t>
  </si>
  <si>
    <t>Henriette Rydsgaard</t>
  </si>
  <si>
    <t>fri solo</t>
  </si>
  <si>
    <t>tek solo</t>
  </si>
  <si>
    <t>fri duet</t>
  </si>
  <si>
    <t>tek duet</t>
  </si>
  <si>
    <t>hold/kombi</t>
  </si>
  <si>
    <t>1b</t>
  </si>
  <si>
    <t>3 res</t>
  </si>
  <si>
    <t>2a</t>
  </si>
  <si>
    <t>2a res</t>
  </si>
  <si>
    <t>1a</t>
  </si>
  <si>
    <t>Anna Helena Sigurdardottir</t>
  </si>
  <si>
    <t>1m</t>
  </si>
  <si>
    <t>HSK</t>
  </si>
  <si>
    <t>Amanda Törnqvist</t>
  </si>
  <si>
    <t>Johanne Nikolajsen</t>
  </si>
  <si>
    <t>Marie Høegh</t>
  </si>
  <si>
    <t>Sigrid Jensen</t>
  </si>
  <si>
    <t>dommerkursus 1</t>
  </si>
  <si>
    <t>Marie Korsholm</t>
  </si>
  <si>
    <t>?</t>
  </si>
  <si>
    <t>Signe Kold</t>
  </si>
  <si>
    <t>Signe Gade Balslev</t>
  </si>
  <si>
    <t>mangler 1 dommer straf</t>
  </si>
  <si>
    <t xml:space="preserve">Maria </t>
  </si>
  <si>
    <t>I ALT</t>
  </si>
  <si>
    <t>4 + 2m</t>
  </si>
  <si>
    <t>2h+ 1k</t>
  </si>
  <si>
    <t>duet og hold</t>
  </si>
  <si>
    <t>solo og hold</t>
  </si>
  <si>
    <t>Lene og Sofie Brink Magnussen</t>
  </si>
  <si>
    <t>H2Odnse</t>
  </si>
  <si>
    <t>Sofie, Lene, Henriette, Miriam, Anna Helena</t>
  </si>
  <si>
    <t>Mangler 3 svømmer</t>
  </si>
  <si>
    <t>Dommermøde</t>
  </si>
  <si>
    <t>Medaljer</t>
  </si>
  <si>
    <t xml:space="preserve">guld </t>
  </si>
  <si>
    <t>bronze</t>
  </si>
  <si>
    <t>DMM Solo</t>
  </si>
  <si>
    <t>DM Duet</t>
  </si>
  <si>
    <t>DM Solo</t>
  </si>
  <si>
    <t>DM Solo Fri</t>
  </si>
  <si>
    <t>DM Solo Tek</t>
  </si>
  <si>
    <t>DM Duet Fri</t>
  </si>
  <si>
    <t>DM Duet Tek</t>
  </si>
  <si>
    <t>DMM Duet</t>
  </si>
  <si>
    <t>DM Hold Fri</t>
  </si>
  <si>
    <t>DM Fri Kombination</t>
  </si>
  <si>
    <t>sølv</t>
  </si>
  <si>
    <t>3 DIF</t>
  </si>
  <si>
    <t>1 DIF</t>
  </si>
  <si>
    <t>Århus 1900</t>
  </si>
  <si>
    <t>Ellen Jespersen</t>
  </si>
  <si>
    <t>Cecilie Hølmark</t>
  </si>
  <si>
    <t>Elisabeth Jauss</t>
  </si>
  <si>
    <t>Dorte Stauts</t>
  </si>
  <si>
    <t>Sanna Kristensen</t>
  </si>
  <si>
    <t>JGI</t>
  </si>
  <si>
    <t>Freja Asp Dahl</t>
  </si>
  <si>
    <t>Malou Graves Christensen</t>
  </si>
  <si>
    <t>7 + 2m</t>
  </si>
  <si>
    <t>2b</t>
  </si>
  <si>
    <t>10 + 3m</t>
  </si>
  <si>
    <t>4 + 3m</t>
  </si>
  <si>
    <t>Kombineret hold(1)</t>
  </si>
  <si>
    <t>Dorte og Sanne</t>
  </si>
  <si>
    <t>Lene og Sofie</t>
  </si>
  <si>
    <t>Sofie, Lene, Henriette, Miriam, Anna</t>
  </si>
  <si>
    <t>Sofie og Lene</t>
  </si>
  <si>
    <t xml:space="preserve">Dorte og Sanne </t>
  </si>
  <si>
    <t>Amalie og Laura</t>
  </si>
  <si>
    <t>Sofie og Maja</t>
  </si>
  <si>
    <t>Johanna og Sara</t>
  </si>
  <si>
    <t>Marie og Sigrid</t>
  </si>
  <si>
    <t>Amanda og Johanne</t>
  </si>
  <si>
    <t>Freja og Malou</t>
  </si>
  <si>
    <t>Cecilie Højmark</t>
  </si>
  <si>
    <t>Å 1900</t>
  </si>
  <si>
    <t xml:space="preserve">13:25 - 14:15 Master solo + solo </t>
  </si>
  <si>
    <t>13:00 - 13:15 Hold</t>
  </si>
  <si>
    <t xml:space="preserve">11.30 - 12.50 Master duet + duet   </t>
  </si>
  <si>
    <t>15:00 - 16:15</t>
  </si>
  <si>
    <t>14:30 - 14:50</t>
  </si>
  <si>
    <t>11.30 - 14:15</t>
  </si>
  <si>
    <t xml:space="preserve">                      15:00 - 15:30 Master tek duet + tek duet</t>
  </si>
  <si>
    <t xml:space="preserve">                      15:50 - 16.20 Master tek solo + tek solo</t>
  </si>
  <si>
    <t>b</t>
  </si>
  <si>
    <t>a</t>
  </si>
  <si>
    <t>m</t>
  </si>
  <si>
    <t>Karoline og Mia (Mathea)</t>
  </si>
  <si>
    <t>Selma schroll Jensen</t>
  </si>
  <si>
    <t>Sara, Julie, Sidsel, Mette, Signe*3, Kathrine, Benedikte</t>
  </si>
  <si>
    <t xml:space="preserve">Frie programmer: Hold (2), Duet (10), Solo (8), Master (3+2) </t>
  </si>
  <si>
    <t>Tekniske programmer: Hold (0), Duet (4), Solo (4), Master (3+2)</t>
  </si>
  <si>
    <t>11:00 - 11:20</t>
  </si>
  <si>
    <t>11:30 - 11:45</t>
  </si>
  <si>
    <t>11:50 - 12:50</t>
  </si>
  <si>
    <t>Fri Duet</t>
  </si>
  <si>
    <t>Fri Solo</t>
  </si>
  <si>
    <t>13:00 - 13:15</t>
  </si>
  <si>
    <t>13:35 - 14:15</t>
  </si>
  <si>
    <t>13:25 - 13:35</t>
  </si>
  <si>
    <t>M Fri Duet</t>
  </si>
  <si>
    <t>M Fri Solo</t>
  </si>
  <si>
    <t>M Tek Duet</t>
  </si>
  <si>
    <t>Tek Duet</t>
  </si>
  <si>
    <t>M Tek Solo</t>
  </si>
  <si>
    <t>Tek Solo</t>
  </si>
  <si>
    <t>Fri Kombi</t>
  </si>
  <si>
    <t>15:00 - 15:10</t>
  </si>
  <si>
    <t>15:15 - 15:30</t>
  </si>
  <si>
    <t>15:50 - 16:00</t>
  </si>
  <si>
    <t>16:00 - 16:20</t>
  </si>
  <si>
    <t>Tek dommer møde</t>
  </si>
  <si>
    <t>Sanne Kristensen</t>
  </si>
  <si>
    <t>??</t>
  </si>
  <si>
    <t>U+S 1</t>
  </si>
  <si>
    <t>U+S 2</t>
  </si>
  <si>
    <t>U+S 3</t>
  </si>
  <si>
    <t>U+S 4</t>
  </si>
  <si>
    <t>Tina Dalager</t>
  </si>
  <si>
    <t>U+S 5</t>
  </si>
  <si>
    <t>U+S 4 (Kat)</t>
  </si>
  <si>
    <t>Tek 1</t>
  </si>
  <si>
    <t>O+U 1</t>
  </si>
  <si>
    <t>Tek 2</t>
  </si>
  <si>
    <t>Tek 3</t>
  </si>
  <si>
    <t>Tek 4</t>
  </si>
  <si>
    <t>O+U 4</t>
  </si>
  <si>
    <t xml:space="preserve">U+S 3 </t>
  </si>
  <si>
    <t>K4 + OD</t>
  </si>
  <si>
    <t xml:space="preserve">O+U 3 </t>
  </si>
  <si>
    <t>O+U 2 + OD</t>
  </si>
  <si>
    <t xml:space="preserve"> K4 + OD</t>
  </si>
  <si>
    <t>O+U 5</t>
  </si>
  <si>
    <t>Tek 5</t>
  </si>
  <si>
    <t>O+U 5 (kat)</t>
  </si>
  <si>
    <t>O+U 3</t>
  </si>
  <si>
    <t>Tjek1</t>
  </si>
  <si>
    <t>Tjek 2</t>
  </si>
  <si>
    <t>19-20 dommere</t>
  </si>
  <si>
    <t>Dorte Stautz og Sanne kristensen</t>
  </si>
  <si>
    <t>Dorte Stautz og Sanne Kristensen</t>
  </si>
  <si>
    <t>Split med opgang</t>
  </si>
  <si>
    <t>Sara, Julie, Sidsel, Mette, Signe, Signe, Signe, Benedikte, Kathrine</t>
  </si>
  <si>
    <t>9 deltagere</t>
  </si>
  <si>
    <t>Cecile Højmark</t>
  </si>
  <si>
    <t xml:space="preserve">max tid </t>
  </si>
  <si>
    <t>2:30 + 15 sek</t>
  </si>
  <si>
    <t>Max tid</t>
  </si>
  <si>
    <t>3:00 + 15 sek</t>
  </si>
  <si>
    <t>max tid</t>
  </si>
  <si>
    <t>1:40 + 15 sek</t>
  </si>
  <si>
    <t>junior</t>
  </si>
  <si>
    <t>+Forkort musik</t>
  </si>
  <si>
    <t>gennemsit figur 3 dommer 3</t>
  </si>
  <si>
    <t>gennemsit figur 2 dommer 2</t>
  </si>
  <si>
    <t>Gennemsnit figur 5 dommer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</si>
</sst>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._-;\-* #,##0.00\ _k_r_._-;_-* &quot;-&quot;??\ _k_r_._-;_-@_-"/>
    <numFmt numFmtId="165" formatCode="&quot; &quot;#,##0&quot; &quot;;&quot; -&quot;#,##0&quot; &quot;;&quot; -&quot;00&quot; &quot;;&quot; &quot;@&quot; &quot;"/>
    <numFmt numFmtId="166" formatCode="0.0"/>
    <numFmt numFmtId="167" formatCode="hh&quot;:&quot;mm"/>
    <numFmt numFmtId="168" formatCode="[$-406]h&quot;:&quot;mm&quot;:&quot;ss&quot; &quot;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12"/>
      <color rgb="FF222222"/>
      <name val="Arial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9C9C9"/>
        <bgColor rgb="FFC9C9C9"/>
      </patternFill>
    </fill>
    <fill>
      <patternFill patternType="solid">
        <fgColor rgb="FF808080"/>
        <bgColor rgb="FF808080"/>
      </patternFill>
    </fill>
    <fill>
      <patternFill patternType="solid">
        <fgColor rgb="FF92D050"/>
        <bgColor rgb="FF92D050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B4C6E7"/>
        <bgColor rgb="FFB4C6E7"/>
      </patternFill>
    </fill>
    <fill>
      <patternFill patternType="solid">
        <fgColor rgb="FF8EA9DB"/>
        <bgColor rgb="FF8EA9DB"/>
      </patternFill>
    </fill>
    <fill>
      <patternFill patternType="solid">
        <fgColor rgb="FFACB9CA"/>
        <bgColor rgb="FFACB9CA"/>
      </patternFill>
    </fill>
    <fill>
      <patternFill patternType="solid">
        <fgColor rgb="FFFFFF66"/>
        <bgColor rgb="FFFFFF66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C9C9C9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97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2" applyFont="1" applyFill="1" applyAlignment="1"/>
    <xf numFmtId="0" fontId="3" fillId="0" borderId="0" xfId="2" applyFont="1" applyFill="1" applyAlignment="1">
      <alignment horizontal="left"/>
    </xf>
    <xf numFmtId="165" fontId="3" fillId="0" borderId="0" xfId="1" applyNumberFormat="1" applyFont="1" applyFill="1" applyProtection="1">
      <protection locked="0"/>
    </xf>
    <xf numFmtId="166" fontId="3" fillId="0" borderId="0" xfId="2" applyNumberFormat="1" applyFont="1" applyFill="1" applyAlignment="1"/>
    <xf numFmtId="2" fontId="3" fillId="0" borderId="0" xfId="2" applyNumberFormat="1" applyFont="1" applyFill="1" applyAlignment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3" borderId="1" xfId="2" applyFont="1" applyFill="1" applyBorder="1" applyAlignment="1">
      <alignment horizontal="left"/>
    </xf>
    <xf numFmtId="0" fontId="3" fillId="4" borderId="2" xfId="2" applyFont="1" applyFill="1" applyBorder="1" applyAlignment="1">
      <alignment horizontal="left"/>
    </xf>
    <xf numFmtId="165" fontId="3" fillId="5" borderId="2" xfId="1" applyNumberFormat="1" applyFont="1" applyFill="1" applyBorder="1" applyProtection="1">
      <protection locked="0"/>
    </xf>
    <xf numFmtId="165" fontId="3" fillId="5" borderId="1" xfId="1" applyNumberFormat="1" applyFont="1" applyFill="1" applyBorder="1" applyProtection="1">
      <protection locked="0"/>
    </xf>
    <xf numFmtId="165" fontId="3" fillId="5" borderId="3" xfId="1" applyNumberFormat="1" applyFont="1" applyFill="1" applyBorder="1" applyProtection="1">
      <protection locked="0"/>
    </xf>
    <xf numFmtId="165" fontId="3" fillId="4" borderId="4" xfId="1" applyNumberFormat="1" applyFont="1" applyFill="1" applyBorder="1" applyProtection="1">
      <protection locked="0"/>
    </xf>
    <xf numFmtId="166" fontId="3" fillId="5" borderId="4" xfId="2" applyNumberFormat="1" applyFont="1" applyFill="1" applyBorder="1" applyAlignment="1"/>
    <xf numFmtId="2" fontId="3" fillId="0" borderId="2" xfId="2" applyNumberFormat="1" applyFont="1" applyFill="1" applyBorder="1" applyAlignment="1"/>
    <xf numFmtId="0" fontId="3" fillId="6" borderId="1" xfId="2" applyFont="1" applyFill="1" applyBorder="1" applyAlignment="1"/>
    <xf numFmtId="0" fontId="3" fillId="4" borderId="2" xfId="2" applyFont="1" applyFill="1" applyBorder="1" applyAlignment="1"/>
    <xf numFmtId="165" fontId="3" fillId="7" borderId="2" xfId="1" applyNumberFormat="1" applyFont="1" applyFill="1" applyBorder="1" applyProtection="1">
      <protection locked="0"/>
    </xf>
    <xf numFmtId="165" fontId="3" fillId="7" borderId="1" xfId="1" applyNumberFormat="1" applyFont="1" applyFill="1" applyBorder="1" applyProtection="1">
      <protection locked="0"/>
    </xf>
    <xf numFmtId="165" fontId="3" fillId="7" borderId="3" xfId="1" applyNumberFormat="1" applyFont="1" applyFill="1" applyBorder="1" applyProtection="1">
      <protection locked="0"/>
    </xf>
    <xf numFmtId="166" fontId="3" fillId="7" borderId="4" xfId="2" applyNumberFormat="1" applyFont="1" applyFill="1" applyBorder="1" applyAlignment="1"/>
    <xf numFmtId="0" fontId="3" fillId="8" borderId="1" xfId="2" applyFont="1" applyFill="1" applyBorder="1" applyAlignment="1"/>
    <xf numFmtId="0" fontId="3" fillId="8" borderId="2" xfId="2" applyFont="1" applyFill="1" applyBorder="1" applyAlignment="1"/>
    <xf numFmtId="165" fontId="3" fillId="9" borderId="2" xfId="1" applyNumberFormat="1" applyFont="1" applyFill="1" applyBorder="1" applyProtection="1">
      <protection locked="0"/>
    </xf>
    <xf numFmtId="165" fontId="3" fillId="9" borderId="1" xfId="1" applyNumberFormat="1" applyFont="1" applyFill="1" applyBorder="1" applyProtection="1">
      <protection locked="0"/>
    </xf>
    <xf numFmtId="165" fontId="3" fillId="9" borderId="3" xfId="1" applyNumberFormat="1" applyFont="1" applyFill="1" applyBorder="1" applyProtection="1">
      <protection locked="0"/>
    </xf>
    <xf numFmtId="165" fontId="3" fillId="9" borderId="4" xfId="1" applyNumberFormat="1" applyFont="1" applyFill="1" applyBorder="1" applyAlignment="1" applyProtection="1">
      <alignment horizontal="right" vertical="center"/>
      <protection locked="0"/>
    </xf>
    <xf numFmtId="2" fontId="3" fillId="0" borderId="6" xfId="2" applyNumberFormat="1" applyFont="1" applyFill="1" applyBorder="1" applyAlignment="1"/>
    <xf numFmtId="2" fontId="3" fillId="0" borderId="7" xfId="2" applyNumberFormat="1" applyFont="1" applyFill="1" applyBorder="1" applyAlignment="1"/>
    <xf numFmtId="0" fontId="3" fillId="11" borderId="1" xfId="2" applyFont="1" applyFill="1" applyBorder="1" applyAlignment="1"/>
    <xf numFmtId="0" fontId="3" fillId="12" borderId="8" xfId="2" applyFont="1" applyFill="1" applyBorder="1" applyAlignment="1"/>
    <xf numFmtId="167" fontId="3" fillId="11" borderId="1" xfId="2" applyNumberFormat="1" applyFont="1" applyFill="1" applyBorder="1" applyAlignment="1"/>
    <xf numFmtId="0" fontId="5" fillId="0" borderId="0" xfId="0" applyFont="1"/>
    <xf numFmtId="0" fontId="3" fillId="0" borderId="0" xfId="2" applyFont="1" applyFill="1" applyAlignment="1">
      <alignment horizontal="right"/>
    </xf>
    <xf numFmtId="0" fontId="3" fillId="3" borderId="9" xfId="2" applyFont="1" applyFill="1" applyBorder="1" applyAlignment="1">
      <alignment horizontal="left"/>
    </xf>
    <xf numFmtId="0" fontId="3" fillId="3" borderId="10" xfId="2" applyFont="1" applyFill="1" applyBorder="1" applyAlignment="1">
      <alignment horizontal="left"/>
    </xf>
    <xf numFmtId="166" fontId="3" fillId="5" borderId="11" xfId="2" applyNumberFormat="1" applyFont="1" applyFill="1" applyBorder="1" applyAlignment="1"/>
    <xf numFmtId="2" fontId="3" fillId="0" borderId="1" xfId="2" applyNumberFormat="1" applyFont="1" applyFill="1" applyBorder="1" applyAlignment="1"/>
    <xf numFmtId="0" fontId="3" fillId="6" borderId="12" xfId="2" applyFont="1" applyFill="1" applyBorder="1" applyAlignment="1"/>
    <xf numFmtId="0" fontId="3" fillId="6" borderId="10" xfId="2" applyFont="1" applyFill="1" applyBorder="1" applyAlignment="1">
      <alignment horizontal="left"/>
    </xf>
    <xf numFmtId="166" fontId="3" fillId="7" borderId="9" xfId="2" applyNumberFormat="1" applyFont="1" applyFill="1" applyBorder="1" applyAlignment="1"/>
    <xf numFmtId="0" fontId="3" fillId="8" borderId="11" xfId="2" applyFont="1" applyFill="1" applyBorder="1" applyAlignment="1"/>
    <xf numFmtId="0" fontId="3" fillId="8" borderId="13" xfId="2" applyFont="1" applyFill="1" applyBorder="1" applyAlignment="1">
      <alignment horizontal="left"/>
    </xf>
    <xf numFmtId="166" fontId="3" fillId="10" borderId="9" xfId="2" applyNumberFormat="1" applyFont="1" applyFill="1" applyBorder="1" applyAlignment="1"/>
    <xf numFmtId="2" fontId="3" fillId="0" borderId="14" xfId="2" applyNumberFormat="1" applyFont="1" applyFill="1" applyBorder="1" applyAlignment="1"/>
    <xf numFmtId="2" fontId="3" fillId="0" borderId="15" xfId="2" applyNumberFormat="1" applyFont="1" applyFill="1" applyBorder="1" applyAlignment="1"/>
    <xf numFmtId="2" fontId="3" fillId="0" borderId="8" xfId="2" applyNumberFormat="1" applyFont="1" applyFill="1" applyBorder="1" applyAlignment="1"/>
    <xf numFmtId="0" fontId="3" fillId="6" borderId="13" xfId="2" applyFont="1" applyFill="1" applyBorder="1" applyAlignment="1">
      <alignment horizontal="left"/>
    </xf>
    <xf numFmtId="0" fontId="0" fillId="0" borderId="0" xfId="0" applyAlignment="1"/>
    <xf numFmtId="2" fontId="3" fillId="11" borderId="1" xfId="2" applyNumberFormat="1" applyFont="1" applyFill="1" applyBorder="1" applyAlignment="1"/>
    <xf numFmtId="168" fontId="3" fillId="11" borderId="1" xfId="2" applyNumberFormat="1" applyFont="1" applyFill="1" applyBorder="1" applyAlignment="1"/>
    <xf numFmtId="2" fontId="0" fillId="0" borderId="0" xfId="0" applyNumberFormat="1"/>
    <xf numFmtId="167" fontId="3" fillId="0" borderId="0" xfId="2" applyNumberFormat="1" applyFont="1" applyFill="1" applyBorder="1" applyAlignme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9"/>
    </xf>
    <xf numFmtId="20" fontId="0" fillId="0" borderId="0" xfId="0" applyNumberFormat="1"/>
    <xf numFmtId="0" fontId="0" fillId="13" borderId="0" xfId="0" applyFill="1"/>
    <xf numFmtId="0" fontId="0" fillId="0" borderId="0" xfId="0" applyFill="1"/>
    <xf numFmtId="16" fontId="0" fillId="13" borderId="0" xfId="0" applyNumberFormat="1" applyFill="1"/>
    <xf numFmtId="20" fontId="10" fillId="0" borderId="0" xfId="0" applyNumberFormat="1" applyFont="1" applyAlignment="1">
      <alignment vertical="center"/>
    </xf>
    <xf numFmtId="20" fontId="10" fillId="0" borderId="0" xfId="0" applyNumberFormat="1" applyFont="1" applyAlignment="1">
      <alignment horizontal="left" vertical="center"/>
    </xf>
    <xf numFmtId="0" fontId="0" fillId="14" borderId="0" xfId="0" applyFill="1"/>
    <xf numFmtId="0" fontId="0" fillId="15" borderId="0" xfId="0" applyFill="1"/>
    <xf numFmtId="2" fontId="3" fillId="15" borderId="7" xfId="2" applyNumberFormat="1" applyFont="1" applyFill="1" applyBorder="1" applyAlignment="1"/>
    <xf numFmtId="167" fontId="3" fillId="11" borderId="0" xfId="2" applyNumberFormat="1" applyFont="1" applyFill="1" applyBorder="1" applyAlignment="1"/>
    <xf numFmtId="0" fontId="3" fillId="0" borderId="0" xfId="2" applyFont="1" applyFill="1" applyBorder="1" applyAlignment="1"/>
    <xf numFmtId="2" fontId="3" fillId="16" borderId="7" xfId="2" applyNumberFormat="1" applyFont="1" applyFill="1" applyBorder="1" applyAlignment="1"/>
    <xf numFmtId="0" fontId="3" fillId="3" borderId="22" xfId="2" applyFont="1" applyFill="1" applyBorder="1" applyAlignment="1">
      <alignment horizontal="left"/>
    </xf>
    <xf numFmtId="0" fontId="3" fillId="6" borderId="22" xfId="2" applyFont="1" applyFill="1" applyBorder="1" applyAlignment="1"/>
    <xf numFmtId="0" fontId="3" fillId="8" borderId="9" xfId="2" applyFont="1" applyFill="1" applyBorder="1" applyAlignment="1"/>
    <xf numFmtId="0" fontId="3" fillId="3" borderId="2" xfId="2" applyFont="1" applyFill="1" applyBorder="1" applyAlignment="1">
      <alignment horizontal="left"/>
    </xf>
    <xf numFmtId="0" fontId="3" fillId="6" borderId="2" xfId="2" applyFont="1" applyFill="1" applyBorder="1" applyAlignment="1"/>
    <xf numFmtId="2" fontId="3" fillId="0" borderId="0" xfId="2" applyNumberFormat="1" applyFont="1" applyFill="1" applyBorder="1" applyAlignment="1"/>
    <xf numFmtId="0" fontId="3" fillId="17" borderId="1" xfId="2" applyFont="1" applyFill="1" applyBorder="1" applyAlignment="1">
      <alignment horizontal="left"/>
    </xf>
    <xf numFmtId="0" fontId="3" fillId="17" borderId="2" xfId="2" applyFont="1" applyFill="1" applyBorder="1" applyAlignment="1">
      <alignment horizontal="left"/>
    </xf>
    <xf numFmtId="166" fontId="3" fillId="18" borderId="4" xfId="2" applyNumberFormat="1" applyFont="1" applyFill="1" applyBorder="1" applyAlignment="1"/>
    <xf numFmtId="165" fontId="3" fillId="18" borderId="2" xfId="1" applyNumberFormat="1" applyFont="1" applyFill="1" applyBorder="1" applyProtection="1">
      <protection locked="0"/>
    </xf>
    <xf numFmtId="165" fontId="3" fillId="18" borderId="1" xfId="1" applyNumberFormat="1" applyFont="1" applyFill="1" applyBorder="1" applyProtection="1">
      <protection locked="0"/>
    </xf>
    <xf numFmtId="165" fontId="3" fillId="18" borderId="3" xfId="1" applyNumberFormat="1" applyFont="1" applyFill="1" applyBorder="1" applyProtection="1">
      <protection locked="0"/>
    </xf>
    <xf numFmtId="2" fontId="3" fillId="19" borderId="7" xfId="2" applyNumberFormat="1" applyFont="1" applyFill="1" applyBorder="1" applyAlignment="1"/>
    <xf numFmtId="166" fontId="3" fillId="10" borderId="4" xfId="2" applyNumberFormat="1" applyFont="1" applyFill="1" applyBorder="1" applyAlignment="1">
      <alignment horizontal="right" vertical="center"/>
    </xf>
    <xf numFmtId="2" fontId="3" fillId="0" borderId="5" xfId="2" applyNumberFormat="1" applyFont="1" applyFill="1" applyBorder="1" applyAlignment="1">
      <alignment horizontal="right" vertical="center"/>
    </xf>
    <xf numFmtId="166" fontId="3" fillId="10" borderId="19" xfId="2" applyNumberFormat="1" applyFont="1" applyFill="1" applyBorder="1" applyAlignment="1">
      <alignment horizontal="right" vertical="center"/>
    </xf>
    <xf numFmtId="166" fontId="3" fillId="10" borderId="20" xfId="2" applyNumberFormat="1" applyFont="1" applyFill="1" applyBorder="1" applyAlignment="1">
      <alignment horizontal="right" vertical="center"/>
    </xf>
    <xf numFmtId="166" fontId="3" fillId="10" borderId="21" xfId="2" applyNumberFormat="1" applyFont="1" applyFill="1" applyBorder="1" applyAlignment="1">
      <alignment horizontal="right" vertical="center"/>
    </xf>
    <xf numFmtId="2" fontId="3" fillId="0" borderId="16" xfId="2" applyNumberFormat="1" applyFont="1" applyFill="1" applyBorder="1" applyAlignment="1">
      <alignment horizontal="right" vertical="center"/>
    </xf>
    <xf numFmtId="2" fontId="3" fillId="0" borderId="17" xfId="2" applyNumberFormat="1" applyFont="1" applyFill="1" applyBorder="1" applyAlignment="1">
      <alignment horizontal="right" vertical="center"/>
    </xf>
    <xf numFmtId="2" fontId="3" fillId="0" borderId="18" xfId="2" applyNumberFormat="1" applyFont="1" applyFill="1" applyBorder="1" applyAlignment="1">
      <alignment horizontal="right" vertical="center"/>
    </xf>
    <xf numFmtId="2" fontId="3" fillId="0" borderId="0" xfId="2" quotePrefix="1" applyNumberFormat="1" applyFont="1" applyFill="1" applyAlignment="1"/>
    <xf numFmtId="0" fontId="0" fillId="0" borderId="0" xfId="0" quotePrefix="1"/>
  </cellXfs>
  <cellStyles count="3">
    <cellStyle name="Komma" xfId="1" builtinId="3"/>
    <cellStyle name="Normal" xfId="0" builtinId="0"/>
    <cellStyle name="Normal 4" xfId="2" xr:uid="{22A83687-564F-455E-BD1E-931ABD341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D23-EF97-4B47-BB7D-581DD9322963}">
  <dimension ref="A1:T61"/>
  <sheetViews>
    <sheetView topLeftCell="A19" zoomScaleNormal="100" workbookViewId="0">
      <selection activeCell="F64" sqref="F64"/>
    </sheetView>
  </sheetViews>
  <sheetFormatPr defaultRowHeight="14.5" x14ac:dyDescent="0.35"/>
  <cols>
    <col min="15" max="15" width="19.453125" bestFit="1" customWidth="1"/>
  </cols>
  <sheetData>
    <row r="1" spans="1:20" ht="15.5" x14ac:dyDescent="0.35">
      <c r="A1" s="1" t="s">
        <v>0</v>
      </c>
      <c r="B1" s="1"/>
      <c r="D1" s="2" t="s">
        <v>1</v>
      </c>
      <c r="E1" s="2"/>
      <c r="F1" s="2"/>
      <c r="G1" s="2"/>
      <c r="H1" s="2"/>
      <c r="I1" s="2"/>
      <c r="J1" s="2"/>
    </row>
    <row r="2" spans="1:20" ht="15.5" x14ac:dyDescent="0.35">
      <c r="A2" s="1"/>
      <c r="B2" s="1"/>
    </row>
    <row r="3" spans="1:20" x14ac:dyDescent="0.35">
      <c r="A3" t="s">
        <v>2</v>
      </c>
      <c r="M3" t="s">
        <v>3</v>
      </c>
      <c r="O3" t="s">
        <v>4</v>
      </c>
      <c r="P3" t="s">
        <v>5</v>
      </c>
    </row>
    <row r="4" spans="1:20" x14ac:dyDescent="0.35">
      <c r="P4" t="s">
        <v>6</v>
      </c>
    </row>
    <row r="5" spans="1:20" x14ac:dyDescent="0.35">
      <c r="A5" s="3"/>
      <c r="B5" s="3"/>
      <c r="K5" s="3"/>
      <c r="L5" s="3"/>
      <c r="P5" t="s">
        <v>7</v>
      </c>
    </row>
    <row r="6" spans="1:20" x14ac:dyDescent="0.35">
      <c r="A6" s="4"/>
      <c r="B6" s="4"/>
      <c r="C6" s="5"/>
      <c r="D6" s="5"/>
      <c r="E6" s="5"/>
      <c r="F6" s="5"/>
      <c r="G6" s="5"/>
      <c r="H6" s="5"/>
      <c r="I6" s="6"/>
      <c r="J6" s="7"/>
      <c r="K6" s="3"/>
      <c r="L6" s="3"/>
      <c r="O6" t="s">
        <v>8</v>
      </c>
      <c r="P6" t="s">
        <v>9</v>
      </c>
    </row>
    <row r="7" spans="1:20" x14ac:dyDescent="0.35">
      <c r="A7" t="s">
        <v>287</v>
      </c>
    </row>
    <row r="8" spans="1:20" x14ac:dyDescent="0.35">
      <c r="A8" s="3" t="s">
        <v>10</v>
      </c>
      <c r="B8" s="8">
        <v>1</v>
      </c>
      <c r="C8" t="s">
        <v>27</v>
      </c>
      <c r="G8" t="s">
        <v>11</v>
      </c>
      <c r="K8" s="3"/>
      <c r="P8" s="54"/>
      <c r="Q8" s="54"/>
      <c r="R8" s="54"/>
    </row>
    <row r="9" spans="1:20" x14ac:dyDescent="0.35">
      <c r="A9" s="3" t="s">
        <v>12</v>
      </c>
      <c r="B9" s="3" t="s">
        <v>13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 t="s">
        <v>14</v>
      </c>
      <c r="I9" s="9" t="s">
        <v>15</v>
      </c>
      <c r="J9" s="3" t="s">
        <v>16</v>
      </c>
      <c r="K9" s="3"/>
      <c r="P9" s="54"/>
      <c r="Q9" s="54"/>
      <c r="R9" s="54"/>
    </row>
    <row r="10" spans="1:20" x14ac:dyDescent="0.35">
      <c r="A10" s="10" t="s">
        <v>17</v>
      </c>
      <c r="B10" s="11"/>
      <c r="C10" s="12">
        <v>62</v>
      </c>
      <c r="D10" s="13">
        <v>63</v>
      </c>
      <c r="E10" s="13">
        <v>64</v>
      </c>
      <c r="F10" s="13">
        <v>59</v>
      </c>
      <c r="G10" s="14">
        <v>60</v>
      </c>
      <c r="H10" s="15"/>
      <c r="I10" s="16">
        <v>3</v>
      </c>
      <c r="J10" s="17">
        <f>(((SUM(C10:G10)-MAX(C10:G10)-MIN(C10:G10))/3)/10)*I10</f>
        <v>18.5</v>
      </c>
      <c r="K10" s="3">
        <f>J10*0.9</f>
        <v>16.650000000000002</v>
      </c>
      <c r="P10" s="54"/>
      <c r="Q10" s="54"/>
      <c r="R10" s="54"/>
    </row>
    <row r="11" spans="1:20" x14ac:dyDescent="0.35">
      <c r="A11" s="18" t="s">
        <v>18</v>
      </c>
      <c r="B11" s="19"/>
      <c r="C11" s="20">
        <v>60</v>
      </c>
      <c r="D11" s="21">
        <v>58</v>
      </c>
      <c r="E11" s="21">
        <v>63</v>
      </c>
      <c r="F11" s="21">
        <v>61</v>
      </c>
      <c r="G11" s="22">
        <v>58</v>
      </c>
      <c r="H11" s="15"/>
      <c r="I11" s="23">
        <v>3</v>
      </c>
      <c r="J11" s="17">
        <f>(((SUM(C11:G11)-MAX(C11:G11)-MIN(C11:G11))/3)/10)*I11</f>
        <v>17.899999999999999</v>
      </c>
      <c r="K11" s="3">
        <f>J11*0.9</f>
        <v>16.11</v>
      </c>
      <c r="P11" s="54"/>
      <c r="Q11" s="54"/>
      <c r="R11" s="54"/>
    </row>
    <row r="12" spans="1:20" ht="15" thickBot="1" x14ac:dyDescent="0.4">
      <c r="A12" s="24">
        <v>1</v>
      </c>
      <c r="B12" s="25">
        <v>2.5</v>
      </c>
      <c r="C12" s="26">
        <v>62</v>
      </c>
      <c r="D12" s="27">
        <v>61</v>
      </c>
      <c r="E12" s="27">
        <v>53</v>
      </c>
      <c r="F12" s="27">
        <v>57</v>
      </c>
      <c r="G12" s="28">
        <v>58</v>
      </c>
      <c r="H12" s="29">
        <f>(((SUM(C12:G12)-MAX(C12:G12)-MIN(C12:G12))/3)/10)*B12</f>
        <v>14.666666666666666</v>
      </c>
      <c r="I12" s="87">
        <v>4</v>
      </c>
      <c r="J12" s="88">
        <f>SUM(H12:H16)/B17*I12</f>
        <v>24.465013774104687</v>
      </c>
      <c r="K12" s="7">
        <f>J12</f>
        <v>24.465013774104687</v>
      </c>
      <c r="N12" t="s">
        <v>126</v>
      </c>
      <c r="O12" t="s">
        <v>27</v>
      </c>
      <c r="P12" t="s">
        <v>11</v>
      </c>
      <c r="Q12" t="s">
        <v>220</v>
      </c>
      <c r="R12" s="54"/>
      <c r="S12" s="54"/>
      <c r="T12" s="54"/>
    </row>
    <row r="13" spans="1:20" ht="15" thickBot="1" x14ac:dyDescent="0.4">
      <c r="A13" s="24">
        <v>2</v>
      </c>
      <c r="B13" s="24">
        <v>2.5</v>
      </c>
      <c r="C13" s="27">
        <v>65</v>
      </c>
      <c r="D13" s="27">
        <v>58</v>
      </c>
      <c r="E13" s="27">
        <v>55</v>
      </c>
      <c r="F13" s="27">
        <v>60</v>
      </c>
      <c r="G13" s="28">
        <v>63</v>
      </c>
      <c r="H13" s="29">
        <f>(((SUM(C13:G13)-MAX(C13:G13)-MIN(C13:G13))/3)/10)*B13</f>
        <v>15.083333333333332</v>
      </c>
      <c r="I13" s="87"/>
      <c r="J13" s="88"/>
      <c r="K13" s="7"/>
      <c r="N13">
        <v>2</v>
      </c>
      <c r="O13" t="s">
        <v>81</v>
      </c>
      <c r="P13" t="s">
        <v>26</v>
      </c>
      <c r="Q13" t="s">
        <v>220</v>
      </c>
      <c r="R13" s="54"/>
      <c r="S13" s="54"/>
      <c r="T13" s="54"/>
    </row>
    <row r="14" spans="1:20" ht="15" thickBot="1" x14ac:dyDescent="0.4">
      <c r="A14" s="24">
        <v>3</v>
      </c>
      <c r="B14" s="24">
        <v>3.2</v>
      </c>
      <c r="C14" s="27">
        <v>68</v>
      </c>
      <c r="D14" s="27">
        <v>67</v>
      </c>
      <c r="E14" s="27">
        <v>60</v>
      </c>
      <c r="F14" s="27">
        <v>65</v>
      </c>
      <c r="G14" s="28">
        <v>64</v>
      </c>
      <c r="H14" s="29">
        <f>(((SUM(C14:G14)-MAX(C14:G14)-MIN(C14:G14))/3)/10)*B14</f>
        <v>20.906666666666666</v>
      </c>
      <c r="I14" s="87"/>
      <c r="J14" s="88"/>
      <c r="K14" s="7"/>
      <c r="N14">
        <v>3</v>
      </c>
      <c r="O14" t="s">
        <v>49</v>
      </c>
      <c r="P14" t="s">
        <v>26</v>
      </c>
      <c r="Q14" t="s">
        <v>220</v>
      </c>
      <c r="R14" s="54"/>
      <c r="S14" s="54"/>
      <c r="T14" s="54"/>
    </row>
    <row r="15" spans="1:20" ht="15" thickBot="1" x14ac:dyDescent="0.4">
      <c r="A15" s="24">
        <v>4</v>
      </c>
      <c r="B15" s="24">
        <v>1.9</v>
      </c>
      <c r="C15" s="27">
        <v>57</v>
      </c>
      <c r="D15" s="27">
        <v>60</v>
      </c>
      <c r="E15" s="27">
        <v>50</v>
      </c>
      <c r="F15" s="27">
        <v>58</v>
      </c>
      <c r="G15" s="28">
        <v>61</v>
      </c>
      <c r="H15" s="29">
        <f>(((SUM(C15:G15)-MAX(C15:G15)-MIN(C15:G15))/3)/10)*B15</f>
        <v>11.083333333333334</v>
      </c>
      <c r="I15" s="87"/>
      <c r="J15" s="88"/>
      <c r="K15" s="7"/>
      <c r="N15">
        <v>4</v>
      </c>
      <c r="O15" t="s">
        <v>59</v>
      </c>
      <c r="P15" t="s">
        <v>58</v>
      </c>
      <c r="Q15" t="s">
        <v>221</v>
      </c>
      <c r="R15" s="54"/>
      <c r="S15" s="54"/>
      <c r="T15" s="54"/>
    </row>
    <row r="16" spans="1:20" ht="15" thickBot="1" x14ac:dyDescent="0.4">
      <c r="A16" s="24">
        <v>5</v>
      </c>
      <c r="B16" s="24">
        <v>2</v>
      </c>
      <c r="C16" s="27">
        <v>60</v>
      </c>
      <c r="D16" s="27">
        <v>62</v>
      </c>
      <c r="E16" s="27">
        <v>55</v>
      </c>
      <c r="F16" s="27">
        <v>62</v>
      </c>
      <c r="G16" s="28">
        <v>65</v>
      </c>
      <c r="H16" s="29">
        <f>(((SUM(C16:G16)-MAX(C16:G16)-MIN(C16:G16))/3)/10)*B16</f>
        <v>12.266666666666667</v>
      </c>
      <c r="I16" s="87"/>
      <c r="J16" s="88"/>
      <c r="K16" s="30"/>
    </row>
    <row r="17" spans="1:12" ht="15" thickBot="1" x14ac:dyDescent="0.4">
      <c r="A17" s="3"/>
      <c r="B17" s="3">
        <f>SUM(B12:B16)</f>
        <v>12.1</v>
      </c>
      <c r="C17" s="6"/>
      <c r="D17" s="6" t="s">
        <v>19</v>
      </c>
      <c r="E17" s="6"/>
      <c r="F17" s="6"/>
      <c r="G17" s="6"/>
      <c r="H17" s="6"/>
      <c r="I17" s="6"/>
      <c r="J17" s="86">
        <f>SUM(K10:K12)-K18</f>
        <v>57.225013774104696</v>
      </c>
      <c r="K17" s="70">
        <f>J17*0.5+'Fri SOLO'!J55*0.5</f>
        <v>59.379173553719021</v>
      </c>
      <c r="L17" t="s">
        <v>50</v>
      </c>
    </row>
    <row r="18" spans="1:12" ht="15" thickBot="1" x14ac:dyDescent="0.4">
      <c r="A18" s="3"/>
      <c r="B18" s="3"/>
      <c r="C18" s="3" t="s">
        <v>20</v>
      </c>
      <c r="D18" s="32"/>
      <c r="E18" s="3"/>
      <c r="F18" s="3"/>
      <c r="G18" s="3"/>
      <c r="H18" s="3"/>
      <c r="I18" s="3"/>
      <c r="J18" s="3" t="s">
        <v>21</v>
      </c>
      <c r="K18" s="33"/>
    </row>
    <row r="19" spans="1:12" x14ac:dyDescent="0.35">
      <c r="A19" s="3"/>
      <c r="B19" s="3"/>
      <c r="C19" s="3" t="s">
        <v>22</v>
      </c>
      <c r="D19" s="34"/>
      <c r="E19" s="3"/>
      <c r="F19" s="3"/>
      <c r="G19" s="3"/>
      <c r="H19" s="3"/>
      <c r="I19" s="3"/>
      <c r="J19" s="7"/>
      <c r="K19" s="3"/>
    </row>
    <row r="20" spans="1:12" x14ac:dyDescent="0.35">
      <c r="A20" s="3"/>
      <c r="B20" s="3"/>
      <c r="C20" s="3"/>
      <c r="D20" s="55"/>
      <c r="E20" s="3"/>
      <c r="F20" s="3"/>
      <c r="G20" s="3"/>
      <c r="H20" s="3"/>
      <c r="I20" s="3"/>
      <c r="J20" s="7"/>
      <c r="K20" s="3"/>
    </row>
    <row r="21" spans="1:12" x14ac:dyDescent="0.35">
      <c r="A21" t="s">
        <v>30</v>
      </c>
    </row>
    <row r="22" spans="1:12" x14ac:dyDescent="0.35">
      <c r="A22" s="3" t="s">
        <v>10</v>
      </c>
      <c r="B22" s="8">
        <v>2</v>
      </c>
      <c r="C22" t="s">
        <v>71</v>
      </c>
      <c r="G22" t="s">
        <v>26</v>
      </c>
      <c r="K22" s="3"/>
    </row>
    <row r="23" spans="1:12" x14ac:dyDescent="0.35">
      <c r="A23" s="3" t="s">
        <v>12</v>
      </c>
      <c r="B23" s="3" t="s">
        <v>13</v>
      </c>
      <c r="C23" s="9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14</v>
      </c>
      <c r="I23" s="9" t="s">
        <v>15</v>
      </c>
      <c r="J23" s="3" t="s">
        <v>16</v>
      </c>
      <c r="K23" s="3"/>
    </row>
    <row r="24" spans="1:12" x14ac:dyDescent="0.35">
      <c r="A24" s="10" t="s">
        <v>17</v>
      </c>
      <c r="B24" s="11"/>
      <c r="C24" s="12">
        <v>70</v>
      </c>
      <c r="D24" s="13">
        <v>66</v>
      </c>
      <c r="E24" s="13">
        <v>63</v>
      </c>
      <c r="F24" s="13">
        <v>66</v>
      </c>
      <c r="G24" s="14">
        <v>68</v>
      </c>
      <c r="H24" s="15"/>
      <c r="I24" s="16">
        <v>3</v>
      </c>
      <c r="J24" s="17">
        <f>(((SUM(C24:G24)-MAX(C24:G24)-MIN(C24:G24))/3)/10)*I24</f>
        <v>20</v>
      </c>
      <c r="K24" s="3">
        <f>J24*0.9</f>
        <v>18</v>
      </c>
    </row>
    <row r="25" spans="1:12" x14ac:dyDescent="0.35">
      <c r="A25" s="18" t="s">
        <v>18</v>
      </c>
      <c r="B25" s="19"/>
      <c r="C25" s="20">
        <v>68</v>
      </c>
      <c r="D25" s="21">
        <v>69</v>
      </c>
      <c r="E25" s="21">
        <v>66</v>
      </c>
      <c r="F25" s="21">
        <v>69</v>
      </c>
      <c r="G25" s="22">
        <v>70</v>
      </c>
      <c r="H25" s="15"/>
      <c r="I25" s="23">
        <v>3</v>
      </c>
      <c r="J25" s="17">
        <f>(((SUM(C25:G25)-MAX(C25:G25)-MIN(C25:G25))/3)/10)*I25</f>
        <v>20.6</v>
      </c>
      <c r="K25" s="3">
        <f>J25*0.9</f>
        <v>18.540000000000003</v>
      </c>
    </row>
    <row r="26" spans="1:12" ht="15" thickBot="1" x14ac:dyDescent="0.4">
      <c r="A26" s="24">
        <v>1</v>
      </c>
      <c r="B26" s="25">
        <v>2.5</v>
      </c>
      <c r="C26" s="26">
        <v>76</v>
      </c>
      <c r="D26" s="27">
        <v>72</v>
      </c>
      <c r="E26" s="27">
        <v>68</v>
      </c>
      <c r="F26" s="27">
        <v>80</v>
      </c>
      <c r="G26" s="28">
        <v>68</v>
      </c>
      <c r="H26" s="29">
        <f>(((SUM(C26:G26)-MAX(C26:G26)-MIN(C26:G26))/3)/10)*B26</f>
        <v>18</v>
      </c>
      <c r="I26" s="87">
        <v>4</v>
      </c>
      <c r="J26" s="88">
        <f>SUM(H26:H30)/B31*I26</f>
        <v>26.917906336088155</v>
      </c>
      <c r="K26" s="7">
        <f>J26</f>
        <v>26.917906336088155</v>
      </c>
    </row>
    <row r="27" spans="1:12" ht="15" thickBot="1" x14ac:dyDescent="0.4">
      <c r="A27" s="24">
        <v>2</v>
      </c>
      <c r="B27" s="24">
        <v>2.5</v>
      </c>
      <c r="C27" s="27">
        <v>72</v>
      </c>
      <c r="D27" s="27">
        <v>67</v>
      </c>
      <c r="E27" s="27">
        <v>65</v>
      </c>
      <c r="F27" s="27">
        <v>67</v>
      </c>
      <c r="G27" s="28">
        <v>67</v>
      </c>
      <c r="H27" s="29">
        <f>(((SUM(C27:G27)-MAX(C27:G27)-MIN(C27:G27))/3)/10)*B27</f>
        <v>16.75</v>
      </c>
      <c r="I27" s="87"/>
      <c r="J27" s="88"/>
      <c r="K27" s="7"/>
    </row>
    <row r="28" spans="1:12" ht="15" thickBot="1" x14ac:dyDescent="0.4">
      <c r="A28" s="24">
        <v>3</v>
      </c>
      <c r="B28" s="24">
        <v>3.2</v>
      </c>
      <c r="C28" s="27">
        <v>72</v>
      </c>
      <c r="D28" s="27">
        <v>70</v>
      </c>
      <c r="E28" s="27">
        <v>65</v>
      </c>
      <c r="F28" s="27">
        <v>66</v>
      </c>
      <c r="G28" s="28">
        <v>64</v>
      </c>
      <c r="H28" s="29">
        <f>(((SUM(C28:G28)-MAX(C28:G28)-MIN(C28:G28))/3)/10)*B28</f>
        <v>21.44</v>
      </c>
      <c r="I28" s="87"/>
      <c r="J28" s="88"/>
      <c r="K28" s="7"/>
    </row>
    <row r="29" spans="1:12" ht="15" thickBot="1" x14ac:dyDescent="0.4">
      <c r="A29" s="24">
        <v>4</v>
      </c>
      <c r="B29" s="24">
        <v>1.9</v>
      </c>
      <c r="C29" s="27">
        <v>68</v>
      </c>
      <c r="D29" s="27">
        <v>66</v>
      </c>
      <c r="E29" s="27">
        <v>60</v>
      </c>
      <c r="F29" s="27">
        <v>58</v>
      </c>
      <c r="G29" s="28">
        <v>63</v>
      </c>
      <c r="H29" s="29">
        <f>(((SUM(C29:G29)-MAX(C29:G29)-MIN(C29:G29))/3)/10)*B29</f>
        <v>11.969999999999999</v>
      </c>
      <c r="I29" s="87"/>
      <c r="J29" s="88"/>
      <c r="K29" s="7"/>
    </row>
    <row r="30" spans="1:12" ht="15" thickBot="1" x14ac:dyDescent="0.4">
      <c r="A30" s="24">
        <v>5</v>
      </c>
      <c r="B30" s="24">
        <v>2</v>
      </c>
      <c r="C30" s="27">
        <v>72</v>
      </c>
      <c r="D30" s="27">
        <v>69</v>
      </c>
      <c r="E30" s="27">
        <v>65</v>
      </c>
      <c r="F30" s="27">
        <v>65</v>
      </c>
      <c r="G30" s="28">
        <v>62</v>
      </c>
      <c r="H30" s="29">
        <f>(((SUM(C30:G30)-MAX(C30:G30)-MIN(C30:G30))/3)/10)*B30</f>
        <v>13.266666666666666</v>
      </c>
      <c r="I30" s="87"/>
      <c r="J30" s="88"/>
      <c r="K30" s="30"/>
    </row>
    <row r="31" spans="1:12" ht="15" thickBot="1" x14ac:dyDescent="0.4">
      <c r="A31" s="3"/>
      <c r="B31" s="3">
        <f>SUM(B26:B30)</f>
        <v>12.1</v>
      </c>
      <c r="C31" s="6"/>
      <c r="D31" s="6" t="s">
        <v>19</v>
      </c>
      <c r="E31" s="6"/>
      <c r="F31" s="6"/>
      <c r="G31" s="6"/>
      <c r="H31" s="6"/>
      <c r="I31" s="6"/>
      <c r="J31" s="86">
        <f>SUM(K24:K26)-K32</f>
        <v>63.457906336088158</v>
      </c>
      <c r="K31" s="70">
        <f>J31*0.5+'Fri SOLO'!J10*0.5</f>
        <v>66.112286501377412</v>
      </c>
      <c r="L31" t="s">
        <v>50</v>
      </c>
    </row>
    <row r="32" spans="1:12" ht="15" thickBot="1" x14ac:dyDescent="0.4">
      <c r="A32" s="3"/>
      <c r="B32" s="3"/>
      <c r="C32" s="3" t="s">
        <v>20</v>
      </c>
      <c r="D32" s="32"/>
      <c r="E32" s="3"/>
      <c r="F32" s="3"/>
      <c r="G32" s="3"/>
      <c r="H32" s="3"/>
      <c r="I32" s="3"/>
      <c r="J32" s="3" t="s">
        <v>21</v>
      </c>
      <c r="K32" s="33"/>
    </row>
    <row r="33" spans="1:12" x14ac:dyDescent="0.35">
      <c r="A33" s="3"/>
      <c r="B33" s="3"/>
      <c r="C33" s="3" t="s">
        <v>22</v>
      </c>
      <c r="D33" s="34"/>
      <c r="E33" s="3"/>
      <c r="F33" s="3"/>
      <c r="G33" s="3"/>
      <c r="H33" s="3"/>
      <c r="I33" s="3"/>
      <c r="J33" s="7"/>
      <c r="K33" s="3"/>
    </row>
    <row r="34" spans="1:12" x14ac:dyDescent="0.35">
      <c r="A34" s="3"/>
      <c r="B34" s="3"/>
      <c r="C34" s="3"/>
      <c r="D34" s="71"/>
      <c r="E34" s="3"/>
      <c r="F34" s="3"/>
      <c r="G34" s="3"/>
      <c r="H34" s="3"/>
      <c r="I34" s="3"/>
      <c r="J34" s="7"/>
      <c r="K34" s="3"/>
    </row>
    <row r="35" spans="1:12" x14ac:dyDescent="0.35">
      <c r="A35" t="s">
        <v>30</v>
      </c>
    </row>
    <row r="36" spans="1:12" x14ac:dyDescent="0.35">
      <c r="A36" s="3" t="s">
        <v>10</v>
      </c>
      <c r="B36" s="8">
        <v>3</v>
      </c>
      <c r="C36" t="s">
        <v>49</v>
      </c>
      <c r="G36" t="s">
        <v>26</v>
      </c>
      <c r="K36" s="3"/>
    </row>
    <row r="37" spans="1:12" x14ac:dyDescent="0.35">
      <c r="A37" s="3" t="s">
        <v>12</v>
      </c>
      <c r="B37" s="3" t="s">
        <v>13</v>
      </c>
      <c r="C37" s="9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14</v>
      </c>
      <c r="I37" s="9" t="s">
        <v>15</v>
      </c>
      <c r="J37" s="3" t="s">
        <v>16</v>
      </c>
      <c r="K37" s="3"/>
    </row>
    <row r="38" spans="1:12" x14ac:dyDescent="0.35">
      <c r="A38" s="10" t="s">
        <v>17</v>
      </c>
      <c r="B38" s="11"/>
      <c r="C38" s="12">
        <v>55</v>
      </c>
      <c r="D38" s="13">
        <v>62</v>
      </c>
      <c r="E38" s="13">
        <v>60</v>
      </c>
      <c r="F38" s="13">
        <v>62</v>
      </c>
      <c r="G38" s="14">
        <v>56</v>
      </c>
      <c r="H38" s="15"/>
      <c r="I38" s="16">
        <v>3</v>
      </c>
      <c r="J38" s="17">
        <f>(((SUM(C38:G38)-MAX(C38:G38)-MIN(C38:G38))/3)/10)*I38</f>
        <v>17.8</v>
      </c>
      <c r="K38" s="3">
        <f>J38*0.9</f>
        <v>16.02</v>
      </c>
    </row>
    <row r="39" spans="1:12" x14ac:dyDescent="0.35">
      <c r="A39" s="18" t="s">
        <v>18</v>
      </c>
      <c r="B39" s="19"/>
      <c r="C39" s="20">
        <v>56</v>
      </c>
      <c r="D39" s="21">
        <v>63</v>
      </c>
      <c r="E39" s="21">
        <v>64</v>
      </c>
      <c r="F39" s="21">
        <v>63</v>
      </c>
      <c r="G39" s="22">
        <v>57</v>
      </c>
      <c r="H39" s="15"/>
      <c r="I39" s="23">
        <v>3</v>
      </c>
      <c r="J39" s="17">
        <f>(((SUM(C39:G39)-MAX(C39:G39)-MIN(C39:G39))/3)/10)*I39</f>
        <v>18.299999999999997</v>
      </c>
      <c r="K39" s="3">
        <f>J39*0.9</f>
        <v>16.47</v>
      </c>
    </row>
    <row r="40" spans="1:12" ht="15" thickBot="1" x14ac:dyDescent="0.4">
      <c r="A40" s="24">
        <v>1</v>
      </c>
      <c r="B40" s="25">
        <v>2.5</v>
      </c>
      <c r="C40" s="26">
        <v>72</v>
      </c>
      <c r="D40" s="27">
        <v>67</v>
      </c>
      <c r="E40" s="27">
        <v>67</v>
      </c>
      <c r="F40" s="27">
        <v>64</v>
      </c>
      <c r="G40" s="28">
        <v>62</v>
      </c>
      <c r="H40" s="29">
        <f>(((SUM(C40:G40)-MAX(C40:G40)-MIN(C40:G40))/3)/10)*B40</f>
        <v>16.5</v>
      </c>
      <c r="I40" s="87">
        <v>4</v>
      </c>
      <c r="J40" s="88">
        <f>SUM(H40:H44)/B45*I40</f>
        <v>25.45454545454545</v>
      </c>
      <c r="K40" s="7">
        <f>J40</f>
        <v>25.45454545454545</v>
      </c>
    </row>
    <row r="41" spans="1:12" ht="15" thickBot="1" x14ac:dyDescent="0.4">
      <c r="A41" s="24">
        <v>2</v>
      </c>
      <c r="B41" s="24">
        <v>2.5</v>
      </c>
      <c r="C41" s="27">
        <v>72</v>
      </c>
      <c r="D41" s="27">
        <v>65</v>
      </c>
      <c r="E41" s="27">
        <v>65</v>
      </c>
      <c r="F41" s="27">
        <v>56</v>
      </c>
      <c r="G41" s="28">
        <v>55</v>
      </c>
      <c r="H41" s="29">
        <f>(((SUM(C41:G41)-MAX(C41:G41)-MIN(C41:G41))/3)/10)*B41</f>
        <v>15.5</v>
      </c>
      <c r="I41" s="87"/>
      <c r="J41" s="88"/>
      <c r="K41" s="7"/>
    </row>
    <row r="42" spans="1:12" ht="15" thickBot="1" x14ac:dyDescent="0.4">
      <c r="A42" s="24">
        <v>3</v>
      </c>
      <c r="B42" s="24">
        <v>3.2</v>
      </c>
      <c r="C42" s="27">
        <v>71</v>
      </c>
      <c r="D42" s="27">
        <v>68</v>
      </c>
      <c r="E42" s="27">
        <v>65</v>
      </c>
      <c r="F42" s="27">
        <v>62</v>
      </c>
      <c r="G42" s="28">
        <v>58</v>
      </c>
      <c r="H42" s="29">
        <f>(((SUM(C42:G42)-MAX(C42:G42)-MIN(C42:G42))/3)/10)*B42</f>
        <v>20.8</v>
      </c>
      <c r="I42" s="87"/>
      <c r="J42" s="88"/>
      <c r="K42" s="7"/>
    </row>
    <row r="43" spans="1:12" ht="15" thickBot="1" x14ac:dyDescent="0.4">
      <c r="A43" s="24">
        <v>4</v>
      </c>
      <c r="B43" s="24">
        <v>1.9</v>
      </c>
      <c r="C43" s="27">
        <v>63</v>
      </c>
      <c r="D43" s="27">
        <v>65</v>
      </c>
      <c r="E43" s="27">
        <v>60</v>
      </c>
      <c r="F43" s="27">
        <v>57</v>
      </c>
      <c r="G43" s="28">
        <v>55</v>
      </c>
      <c r="H43" s="29">
        <f>(((SUM(C43:G43)-MAX(C43:G43)-MIN(C43:G43))/3)/10)*B43</f>
        <v>11.399999999999999</v>
      </c>
      <c r="I43" s="87"/>
      <c r="J43" s="88"/>
      <c r="K43" s="7"/>
    </row>
    <row r="44" spans="1:12" ht="15" thickBot="1" x14ac:dyDescent="0.4">
      <c r="A44" s="24">
        <v>5</v>
      </c>
      <c r="B44" s="24">
        <v>2</v>
      </c>
      <c r="C44" s="27">
        <v>68</v>
      </c>
      <c r="D44" s="27">
        <v>65</v>
      </c>
      <c r="E44" s="27">
        <v>65</v>
      </c>
      <c r="F44" s="27">
        <v>62</v>
      </c>
      <c r="G44" s="28">
        <v>61</v>
      </c>
      <c r="H44" s="29">
        <f>(((SUM(C44:G44)-MAX(C44:G44)-MIN(C44:G44))/3)/10)*B44</f>
        <v>12.8</v>
      </c>
      <c r="I44" s="87"/>
      <c r="J44" s="88"/>
      <c r="K44" s="30"/>
    </row>
    <row r="45" spans="1:12" ht="15" thickBot="1" x14ac:dyDescent="0.4">
      <c r="A45" s="3"/>
      <c r="B45" s="3">
        <f>SUM(B40:B44)</f>
        <v>12.1</v>
      </c>
      <c r="C45" s="6"/>
      <c r="D45" s="6" t="s">
        <v>19</v>
      </c>
      <c r="E45" s="6"/>
      <c r="F45" s="6"/>
      <c r="G45" s="6"/>
      <c r="H45" s="6"/>
      <c r="I45" s="6"/>
      <c r="J45" s="86">
        <f>SUM(K38:K40)-K46</f>
        <v>57.944545454545448</v>
      </c>
      <c r="K45" s="70">
        <f>J45*0.5+'Fri SOLO'!J73*0.5</f>
        <v>62.038939393939387</v>
      </c>
      <c r="L45" t="s">
        <v>50</v>
      </c>
    </row>
    <row r="46" spans="1:12" ht="15" thickBot="1" x14ac:dyDescent="0.4">
      <c r="A46" s="3"/>
      <c r="B46" s="3"/>
      <c r="C46" s="3" t="s">
        <v>20</v>
      </c>
      <c r="D46" s="32"/>
      <c r="E46" s="3"/>
      <c r="F46" s="3"/>
      <c r="G46" s="3"/>
      <c r="H46" s="3"/>
      <c r="I46" s="3"/>
      <c r="J46" s="3" t="s">
        <v>21</v>
      </c>
      <c r="K46" s="33"/>
    </row>
    <row r="47" spans="1:12" x14ac:dyDescent="0.35">
      <c r="A47" s="3"/>
      <c r="B47" s="3"/>
      <c r="C47" s="3" t="s">
        <v>22</v>
      </c>
      <c r="D47" s="34"/>
      <c r="E47" s="3"/>
      <c r="F47" s="3"/>
      <c r="G47" s="3"/>
      <c r="H47" s="3"/>
      <c r="I47" s="3"/>
      <c r="J47" s="7"/>
      <c r="K47" s="3"/>
    </row>
    <row r="49" spans="1:12" x14ac:dyDescent="0.35">
      <c r="A49" t="s">
        <v>23</v>
      </c>
    </row>
    <row r="50" spans="1:12" x14ac:dyDescent="0.35">
      <c r="A50" s="3" t="s">
        <v>10</v>
      </c>
      <c r="B50" s="8">
        <v>4</v>
      </c>
      <c r="C50" t="s">
        <v>59</v>
      </c>
      <c r="G50" t="s">
        <v>58</v>
      </c>
      <c r="K50" s="3"/>
    </row>
    <row r="51" spans="1:12" x14ac:dyDescent="0.35">
      <c r="A51" s="3" t="s">
        <v>12</v>
      </c>
      <c r="B51" s="3" t="s">
        <v>13</v>
      </c>
      <c r="C51" s="9">
        <v>1</v>
      </c>
      <c r="D51" s="9">
        <v>2</v>
      </c>
      <c r="E51" s="9">
        <v>3</v>
      </c>
      <c r="F51" s="9">
        <v>4</v>
      </c>
      <c r="G51" s="9">
        <v>5</v>
      </c>
      <c r="H51" s="9" t="s">
        <v>14</v>
      </c>
      <c r="I51" s="9" t="s">
        <v>15</v>
      </c>
      <c r="J51" s="3" t="s">
        <v>16</v>
      </c>
      <c r="K51" s="3"/>
    </row>
    <row r="52" spans="1:12" x14ac:dyDescent="0.35">
      <c r="A52" s="10" t="s">
        <v>17</v>
      </c>
      <c r="B52" s="11"/>
      <c r="C52" s="12">
        <v>67</v>
      </c>
      <c r="D52" s="13">
        <v>65</v>
      </c>
      <c r="E52" s="13">
        <v>68</v>
      </c>
      <c r="F52" s="13">
        <v>65</v>
      </c>
      <c r="G52" s="14">
        <v>57</v>
      </c>
      <c r="H52" s="15"/>
      <c r="I52" s="16">
        <v>3</v>
      </c>
      <c r="J52" s="17">
        <f>(((SUM(C52:G52)-MAX(C52:G52)-MIN(C52:G52))/3)/10)*I52</f>
        <v>19.700000000000003</v>
      </c>
      <c r="K52" s="3"/>
    </row>
    <row r="53" spans="1:12" x14ac:dyDescent="0.35">
      <c r="A53" s="18" t="s">
        <v>18</v>
      </c>
      <c r="B53" s="19"/>
      <c r="C53" s="20">
        <v>69</v>
      </c>
      <c r="D53" s="21">
        <v>67</v>
      </c>
      <c r="E53" s="21">
        <v>66</v>
      </c>
      <c r="F53" s="21">
        <v>64</v>
      </c>
      <c r="G53" s="22">
        <v>64</v>
      </c>
      <c r="H53" s="15"/>
      <c r="I53" s="23">
        <v>3</v>
      </c>
      <c r="J53" s="17">
        <f>(((SUM(C53:G53)-MAX(C53:G53)-MIN(C53:G53))/3)/10)*I53</f>
        <v>19.700000000000003</v>
      </c>
      <c r="K53" s="3"/>
    </row>
    <row r="54" spans="1:12" x14ac:dyDescent="0.35">
      <c r="A54" s="24">
        <v>1</v>
      </c>
      <c r="B54" s="25">
        <v>2.7</v>
      </c>
      <c r="C54" s="26">
        <v>68</v>
      </c>
      <c r="D54" s="27">
        <v>66</v>
      </c>
      <c r="E54" s="27">
        <v>63</v>
      </c>
      <c r="F54" s="27">
        <v>66</v>
      </c>
      <c r="G54" s="28">
        <v>66</v>
      </c>
      <c r="H54" s="29">
        <f>(((SUM(C54:G54)-MAX(C54:G54)-MIN(C54:G54))/3)/10)*B54</f>
        <v>17.82</v>
      </c>
      <c r="I54" s="89">
        <v>4</v>
      </c>
      <c r="J54" s="92">
        <f>SUM(H54:H58)/B59*I54</f>
        <v>25.511421911421909</v>
      </c>
      <c r="K54" s="7"/>
    </row>
    <row r="55" spans="1:12" x14ac:dyDescent="0.35">
      <c r="A55" s="24">
        <v>2</v>
      </c>
      <c r="B55" s="24">
        <v>3.4</v>
      </c>
      <c r="C55" s="27">
        <v>64</v>
      </c>
      <c r="D55" s="27">
        <v>66</v>
      </c>
      <c r="E55" s="27">
        <v>63</v>
      </c>
      <c r="F55" s="27">
        <v>64</v>
      </c>
      <c r="G55" s="28">
        <v>65</v>
      </c>
      <c r="H55" s="29">
        <f>(((SUM(C55:G55)-MAX(C55:G55)-MIN(C55:G55))/3)/10)*B55</f>
        <v>21.873333333333331</v>
      </c>
      <c r="I55" s="90"/>
      <c r="J55" s="93"/>
      <c r="K55" s="7"/>
    </row>
    <row r="56" spans="1:12" x14ac:dyDescent="0.35">
      <c r="A56" s="24">
        <v>3</v>
      </c>
      <c r="B56" s="24">
        <v>3.2</v>
      </c>
      <c r="C56" s="27">
        <v>66</v>
      </c>
      <c r="D56" s="27">
        <v>65</v>
      </c>
      <c r="E56" s="27">
        <v>64</v>
      </c>
      <c r="F56" s="27">
        <v>63</v>
      </c>
      <c r="G56" s="28">
        <v>66</v>
      </c>
      <c r="H56" s="29">
        <f>(((SUM(C56:G56)-MAX(C56:G56)-MIN(C56:G56))/3)/10)*B56</f>
        <v>20.8</v>
      </c>
      <c r="I56" s="90"/>
      <c r="J56" s="93"/>
      <c r="K56" s="7"/>
    </row>
    <row r="57" spans="1:12" x14ac:dyDescent="0.35">
      <c r="A57" s="24">
        <v>4</v>
      </c>
      <c r="B57" s="24">
        <v>2.7</v>
      </c>
      <c r="C57" s="27">
        <v>68</v>
      </c>
      <c r="D57" s="27">
        <v>64</v>
      </c>
      <c r="E57" s="27">
        <v>64</v>
      </c>
      <c r="F57" s="27">
        <v>65</v>
      </c>
      <c r="G57" s="28">
        <v>64</v>
      </c>
      <c r="H57" s="29">
        <f>(((SUM(C57:G57)-MAX(C57:G57)-MIN(C57:G57))/3)/10)*B57</f>
        <v>17.37</v>
      </c>
      <c r="I57" s="90"/>
      <c r="J57" s="93"/>
      <c r="K57" s="7"/>
    </row>
    <row r="58" spans="1:12" ht="15" thickBot="1" x14ac:dyDescent="0.4">
      <c r="A58" s="24">
        <v>5</v>
      </c>
      <c r="B58" s="24">
        <v>2.2999999999999998</v>
      </c>
      <c r="C58" s="27">
        <v>59</v>
      </c>
      <c r="D58" s="27">
        <v>60</v>
      </c>
      <c r="E58" s="27">
        <v>60</v>
      </c>
      <c r="F58" s="27">
        <v>55</v>
      </c>
      <c r="G58" s="28">
        <v>54</v>
      </c>
      <c r="H58" s="29">
        <f>(((SUM(C58:G58)-MAX(C58:G58)-MIN(C58:G58))/3)/10)*B58</f>
        <v>13.339999999999998</v>
      </c>
      <c r="I58" s="91"/>
      <c r="J58" s="94"/>
      <c r="K58" s="30"/>
    </row>
    <row r="59" spans="1:12" ht="15" thickBot="1" x14ac:dyDescent="0.4">
      <c r="A59" s="3"/>
      <c r="B59" s="3">
        <f>SUM(B54:B58)</f>
        <v>14.3</v>
      </c>
      <c r="C59" s="6"/>
      <c r="D59" s="6" t="s">
        <v>19</v>
      </c>
      <c r="E59" s="6"/>
      <c r="F59" s="6"/>
      <c r="G59" s="6"/>
      <c r="H59" s="6"/>
      <c r="I59" s="6"/>
      <c r="J59" s="86">
        <f>SUM(J52:J54)-K60</f>
        <v>64.911421911421911</v>
      </c>
      <c r="K59" s="70">
        <f>J59*0.5+'Fri SOLO'!J37*0.5</f>
        <v>65.93904428904429</v>
      </c>
      <c r="L59" t="s">
        <v>50</v>
      </c>
    </row>
    <row r="60" spans="1:12" ht="15" thickBot="1" x14ac:dyDescent="0.4">
      <c r="A60" s="3"/>
      <c r="B60" s="3"/>
      <c r="C60" s="3" t="s">
        <v>20</v>
      </c>
      <c r="D60" s="32"/>
      <c r="E60" s="3"/>
      <c r="F60" s="3"/>
      <c r="G60" s="3"/>
      <c r="H60" s="3"/>
      <c r="I60" s="3"/>
      <c r="J60" s="3" t="s">
        <v>21</v>
      </c>
      <c r="K60" s="33"/>
    </row>
    <row r="61" spans="1:12" x14ac:dyDescent="0.35">
      <c r="A61" s="3"/>
      <c r="B61" s="3"/>
      <c r="C61" s="3" t="s">
        <v>22</v>
      </c>
      <c r="D61" s="34"/>
      <c r="E61" s="3"/>
      <c r="F61" s="3"/>
      <c r="G61" s="3"/>
      <c r="H61" s="3"/>
      <c r="I61" s="3"/>
      <c r="J61" s="7"/>
      <c r="K61" s="3"/>
    </row>
  </sheetData>
  <mergeCells count="8">
    <mergeCell ref="I12:I16"/>
    <mergeCell ref="J12:J16"/>
    <mergeCell ref="I26:I30"/>
    <mergeCell ref="J26:J30"/>
    <mergeCell ref="I54:I58"/>
    <mergeCell ref="J54:J58"/>
    <mergeCell ref="I40:I44"/>
    <mergeCell ref="J40:J44"/>
  </mergeCells>
  <dataValidations count="1">
    <dataValidation type="whole" allowBlank="1" showInputMessage="1" showErrorMessage="1" sqref="C6:H6 C10:H16 C24:H30 C38:H44 C52:H58" xr:uid="{5848B418-EE74-4EB9-8CE4-C14E4EC4F498}">
      <formula1>0</formula1>
      <formula2>100</formula2>
    </dataValidation>
  </dataValidations>
  <pageMargins left="0.7" right="0.7" top="0.75" bottom="0.75" header="0.3" footer="0.3"/>
  <pageSetup paperSize="9" scale="75" orientation="portrait" horizontalDpi="360" verticalDpi="36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E9B67-5E4F-45F1-BD24-8409C35A4456}">
  <dimension ref="A1:H52"/>
  <sheetViews>
    <sheetView topLeftCell="A34" zoomScaleNormal="100" workbookViewId="0">
      <selection activeCell="B44" sqref="B44:E47"/>
    </sheetView>
  </sheetViews>
  <sheetFormatPr defaultRowHeight="14.5" x14ac:dyDescent="0.35"/>
  <cols>
    <col min="1" max="1" width="46.90625" bestFit="1" customWidth="1"/>
    <col min="3" max="3" width="46.36328125" bestFit="1" customWidth="1"/>
    <col min="4" max="4" width="9.453125" bestFit="1" customWidth="1"/>
  </cols>
  <sheetData>
    <row r="1" spans="1:8" x14ac:dyDescent="0.35">
      <c r="A1" s="60" t="s">
        <v>217</v>
      </c>
      <c r="B1" s="60" t="s">
        <v>226</v>
      </c>
    </row>
    <row r="2" spans="1:8" x14ac:dyDescent="0.35">
      <c r="A2" s="61"/>
    </row>
    <row r="3" spans="1:8" x14ac:dyDescent="0.35">
      <c r="A3" s="61" t="s">
        <v>214</v>
      </c>
      <c r="B3" t="s">
        <v>119</v>
      </c>
      <c r="C3" t="s">
        <v>202</v>
      </c>
      <c r="D3" t="s">
        <v>133</v>
      </c>
    </row>
    <row r="4" spans="1:8" x14ac:dyDescent="0.35">
      <c r="A4" s="61"/>
      <c r="B4">
        <v>2</v>
      </c>
      <c r="C4" t="s">
        <v>203</v>
      </c>
      <c r="D4" t="s">
        <v>191</v>
      </c>
    </row>
    <row r="5" spans="1:8" x14ac:dyDescent="0.35">
      <c r="A5" s="61"/>
      <c r="B5">
        <v>3</v>
      </c>
      <c r="C5" t="s">
        <v>117</v>
      </c>
      <c r="D5" t="s">
        <v>11</v>
      </c>
    </row>
    <row r="6" spans="1:8" x14ac:dyDescent="0.35">
      <c r="A6" s="61"/>
      <c r="B6" t="s">
        <v>118</v>
      </c>
      <c r="C6" t="s">
        <v>204</v>
      </c>
      <c r="D6" t="s">
        <v>33</v>
      </c>
    </row>
    <row r="7" spans="1:8" x14ac:dyDescent="0.35">
      <c r="A7" s="61"/>
      <c r="B7">
        <v>2</v>
      </c>
      <c r="C7" t="s">
        <v>205</v>
      </c>
      <c r="D7" t="s">
        <v>26</v>
      </c>
    </row>
    <row r="8" spans="1:8" x14ac:dyDescent="0.35">
      <c r="A8" s="61"/>
      <c r="B8">
        <v>3</v>
      </c>
      <c r="C8" t="s">
        <v>206</v>
      </c>
      <c r="D8" t="s">
        <v>127</v>
      </c>
    </row>
    <row r="9" spans="1:8" x14ac:dyDescent="0.35">
      <c r="A9" s="61"/>
      <c r="B9">
        <v>4</v>
      </c>
      <c r="C9" t="s">
        <v>120</v>
      </c>
      <c r="D9" t="s">
        <v>26</v>
      </c>
      <c r="G9" s="60"/>
      <c r="H9" s="60"/>
    </row>
    <row r="10" spans="1:8" x14ac:dyDescent="0.35">
      <c r="A10" s="61"/>
      <c r="B10">
        <v>5</v>
      </c>
      <c r="C10" t="s">
        <v>207</v>
      </c>
      <c r="D10" t="s">
        <v>147</v>
      </c>
      <c r="G10" s="60"/>
      <c r="H10" s="60"/>
    </row>
    <row r="11" spans="1:8" x14ac:dyDescent="0.35">
      <c r="A11" s="61"/>
      <c r="B11">
        <v>6</v>
      </c>
      <c r="C11" t="s">
        <v>121</v>
      </c>
      <c r="D11" t="s">
        <v>26</v>
      </c>
      <c r="G11" s="60"/>
      <c r="H11" s="60"/>
    </row>
    <row r="12" spans="1:8" x14ac:dyDescent="0.35">
      <c r="A12" s="61"/>
      <c r="B12">
        <v>7</v>
      </c>
      <c r="C12" t="s">
        <v>209</v>
      </c>
      <c r="D12" t="s">
        <v>58</v>
      </c>
      <c r="G12" s="60"/>
      <c r="H12" s="60"/>
    </row>
    <row r="13" spans="1:8" x14ac:dyDescent="0.35">
      <c r="A13" s="61"/>
      <c r="B13">
        <v>8</v>
      </c>
      <c r="C13" t="s">
        <v>122</v>
      </c>
      <c r="D13" t="s">
        <v>11</v>
      </c>
      <c r="G13" s="60"/>
      <c r="H13" s="60"/>
    </row>
    <row r="14" spans="1:8" x14ac:dyDescent="0.35">
      <c r="A14" s="61"/>
      <c r="B14">
        <v>9</v>
      </c>
      <c r="C14" t="s">
        <v>223</v>
      </c>
      <c r="D14" t="s">
        <v>26</v>
      </c>
      <c r="G14" s="60"/>
      <c r="H14" s="60"/>
    </row>
    <row r="15" spans="1:8" x14ac:dyDescent="0.35">
      <c r="A15" s="61"/>
      <c r="B15">
        <v>10</v>
      </c>
      <c r="C15" t="s">
        <v>208</v>
      </c>
      <c r="D15" t="s">
        <v>147</v>
      </c>
      <c r="G15" s="60"/>
      <c r="H15" s="60"/>
    </row>
    <row r="16" spans="1:8" x14ac:dyDescent="0.35">
      <c r="A16" s="61"/>
    </row>
    <row r="17" spans="1:4" x14ac:dyDescent="0.35">
      <c r="A17" s="61" t="s">
        <v>213</v>
      </c>
      <c r="B17">
        <v>1</v>
      </c>
      <c r="C17" t="s">
        <v>201</v>
      </c>
      <c r="D17" t="s">
        <v>133</v>
      </c>
    </row>
    <row r="18" spans="1:4" x14ac:dyDescent="0.35">
      <c r="A18" s="61"/>
      <c r="B18">
        <v>2</v>
      </c>
      <c r="C18" t="s">
        <v>124</v>
      </c>
      <c r="D18" t="s">
        <v>33</v>
      </c>
    </row>
    <row r="19" spans="1:4" x14ac:dyDescent="0.35">
      <c r="A19" s="61"/>
    </row>
    <row r="20" spans="1:4" x14ac:dyDescent="0.35">
      <c r="A20" s="61" t="s">
        <v>212</v>
      </c>
      <c r="B20" t="s">
        <v>123</v>
      </c>
      <c r="C20" t="s">
        <v>56</v>
      </c>
      <c r="D20" t="s">
        <v>191</v>
      </c>
    </row>
    <row r="21" spans="1:4" x14ac:dyDescent="0.35">
      <c r="A21" s="61"/>
      <c r="B21">
        <v>2</v>
      </c>
      <c r="C21" t="s">
        <v>62</v>
      </c>
      <c r="D21" t="s">
        <v>11</v>
      </c>
    </row>
    <row r="22" spans="1:4" x14ac:dyDescent="0.35">
      <c r="A22" s="61"/>
      <c r="B22" t="s">
        <v>118</v>
      </c>
      <c r="C22" t="s">
        <v>71</v>
      </c>
      <c r="D22" t="s">
        <v>26</v>
      </c>
    </row>
    <row r="23" spans="1:4" x14ac:dyDescent="0.35">
      <c r="A23" s="61"/>
      <c r="B23">
        <v>2</v>
      </c>
      <c r="C23" t="s">
        <v>210</v>
      </c>
      <c r="D23" t="s">
        <v>211</v>
      </c>
    </row>
    <row r="24" spans="1:4" x14ac:dyDescent="0.35">
      <c r="A24" s="61"/>
      <c r="B24">
        <v>3</v>
      </c>
      <c r="C24" t="s">
        <v>84</v>
      </c>
      <c r="D24" t="s">
        <v>33</v>
      </c>
    </row>
    <row r="25" spans="1:4" x14ac:dyDescent="0.35">
      <c r="A25" s="61"/>
      <c r="B25">
        <v>4</v>
      </c>
      <c r="C25" t="s">
        <v>59</v>
      </c>
      <c r="D25" t="s">
        <v>58</v>
      </c>
    </row>
    <row r="26" spans="1:4" x14ac:dyDescent="0.35">
      <c r="A26" s="61"/>
      <c r="B26">
        <v>5</v>
      </c>
      <c r="C26" t="s">
        <v>148</v>
      </c>
      <c r="D26" t="s">
        <v>147</v>
      </c>
    </row>
    <row r="27" spans="1:4" x14ac:dyDescent="0.35">
      <c r="A27" s="61"/>
      <c r="B27">
        <v>6</v>
      </c>
      <c r="C27" t="s">
        <v>27</v>
      </c>
      <c r="D27" t="s">
        <v>11</v>
      </c>
    </row>
    <row r="28" spans="1:4" x14ac:dyDescent="0.35">
      <c r="A28" s="61"/>
      <c r="B28">
        <v>7</v>
      </c>
      <c r="C28" t="s">
        <v>38</v>
      </c>
      <c r="D28" t="s">
        <v>33</v>
      </c>
    </row>
    <row r="29" spans="1:4" x14ac:dyDescent="0.35">
      <c r="A29" s="61"/>
      <c r="B29">
        <v>8</v>
      </c>
      <c r="C29" t="s">
        <v>224</v>
      </c>
      <c r="D29" t="s">
        <v>26</v>
      </c>
    </row>
    <row r="30" spans="1:4" x14ac:dyDescent="0.35">
      <c r="A30" s="61"/>
    </row>
    <row r="31" spans="1:4" x14ac:dyDescent="0.35">
      <c r="A31" s="60" t="s">
        <v>216</v>
      </c>
      <c r="B31" s="60" t="s">
        <v>116</v>
      </c>
    </row>
    <row r="32" spans="1:4" x14ac:dyDescent="0.35">
      <c r="A32" s="60"/>
    </row>
    <row r="33" spans="1:5" x14ac:dyDescent="0.35">
      <c r="A33" s="66" t="s">
        <v>215</v>
      </c>
      <c r="B33" s="60" t="s">
        <v>227</v>
      </c>
    </row>
    <row r="34" spans="1:5" x14ac:dyDescent="0.35">
      <c r="A34" s="60" t="s">
        <v>218</v>
      </c>
      <c r="B34" s="60" t="s">
        <v>123</v>
      </c>
      <c r="C34" t="s">
        <v>199</v>
      </c>
      <c r="D34" t="s">
        <v>191</v>
      </c>
      <c r="E34" t="s">
        <v>222</v>
      </c>
    </row>
    <row r="35" spans="1:5" x14ac:dyDescent="0.35">
      <c r="A35" s="60"/>
      <c r="B35" s="60">
        <v>2</v>
      </c>
      <c r="C35" t="s">
        <v>117</v>
      </c>
      <c r="D35" t="s">
        <v>11</v>
      </c>
      <c r="E35" t="s">
        <v>222</v>
      </c>
    </row>
    <row r="36" spans="1:5" x14ac:dyDescent="0.35">
      <c r="A36" s="60"/>
      <c r="B36" s="60">
        <v>3</v>
      </c>
      <c r="C36" t="s">
        <v>200</v>
      </c>
      <c r="D36" t="s">
        <v>133</v>
      </c>
      <c r="E36" t="s">
        <v>222</v>
      </c>
    </row>
    <row r="37" spans="1:5" x14ac:dyDescent="0.35">
      <c r="A37" s="60"/>
      <c r="B37" s="60" t="s">
        <v>125</v>
      </c>
      <c r="C37" t="s">
        <v>120</v>
      </c>
      <c r="D37" t="s">
        <v>26</v>
      </c>
      <c r="E37" t="s">
        <v>220</v>
      </c>
    </row>
    <row r="38" spans="1:5" x14ac:dyDescent="0.35">
      <c r="A38" s="60"/>
      <c r="B38" s="60">
        <v>2</v>
      </c>
      <c r="C38" t="s">
        <v>122</v>
      </c>
      <c r="D38" t="s">
        <v>11</v>
      </c>
      <c r="E38" t="s">
        <v>220</v>
      </c>
    </row>
    <row r="39" spans="1:5" x14ac:dyDescent="0.35">
      <c r="A39" s="60"/>
      <c r="B39" s="60">
        <v>3</v>
      </c>
      <c r="C39" t="s">
        <v>223</v>
      </c>
      <c r="D39" t="s">
        <v>26</v>
      </c>
      <c r="E39" t="s">
        <v>221</v>
      </c>
    </row>
    <row r="40" spans="1:5" x14ac:dyDescent="0.35">
      <c r="A40" s="60"/>
      <c r="B40" s="60">
        <v>4</v>
      </c>
      <c r="C40" t="s">
        <v>206</v>
      </c>
      <c r="D40" t="s">
        <v>127</v>
      </c>
      <c r="E40" t="s">
        <v>221</v>
      </c>
    </row>
    <row r="41" spans="1:5" x14ac:dyDescent="0.35">
      <c r="A41" s="60"/>
      <c r="B41" s="60"/>
    </row>
    <row r="42" spans="1:5" x14ac:dyDescent="0.35">
      <c r="A42" s="60" t="s">
        <v>219</v>
      </c>
      <c r="B42" s="60" t="s">
        <v>123</v>
      </c>
      <c r="C42" t="s">
        <v>62</v>
      </c>
      <c r="D42" t="s">
        <v>11</v>
      </c>
      <c r="E42" t="s">
        <v>222</v>
      </c>
    </row>
    <row r="43" spans="1:5" x14ac:dyDescent="0.35">
      <c r="A43" s="60"/>
      <c r="B43" s="60">
        <v>2</v>
      </c>
      <c r="C43" t="s">
        <v>56</v>
      </c>
      <c r="D43" t="s">
        <v>191</v>
      </c>
      <c r="E43" t="s">
        <v>222</v>
      </c>
    </row>
    <row r="44" spans="1:5" x14ac:dyDescent="0.35">
      <c r="A44" s="60"/>
      <c r="B44" t="s">
        <v>126</v>
      </c>
      <c r="C44" t="s">
        <v>27</v>
      </c>
      <c r="D44" t="s">
        <v>11</v>
      </c>
      <c r="E44" t="s">
        <v>220</v>
      </c>
    </row>
    <row r="45" spans="1:5" x14ac:dyDescent="0.35">
      <c r="A45" s="60"/>
      <c r="B45">
        <v>2</v>
      </c>
      <c r="C45" t="s">
        <v>81</v>
      </c>
      <c r="D45" t="s">
        <v>26</v>
      </c>
      <c r="E45" t="s">
        <v>220</v>
      </c>
    </row>
    <row r="46" spans="1:5" x14ac:dyDescent="0.35">
      <c r="A46" s="60"/>
      <c r="B46">
        <v>3</v>
      </c>
      <c r="C46" t="s">
        <v>49</v>
      </c>
      <c r="D46" t="s">
        <v>26</v>
      </c>
      <c r="E46" t="s">
        <v>220</v>
      </c>
    </row>
    <row r="47" spans="1:5" x14ac:dyDescent="0.35">
      <c r="A47" s="60"/>
      <c r="B47">
        <v>4</v>
      </c>
      <c r="C47" t="s">
        <v>59</v>
      </c>
      <c r="D47" t="s">
        <v>58</v>
      </c>
      <c r="E47" t="s">
        <v>221</v>
      </c>
    </row>
    <row r="48" spans="1:5" x14ac:dyDescent="0.35">
      <c r="A48" s="60"/>
      <c r="B48" s="60"/>
    </row>
    <row r="49" spans="1:4" x14ac:dyDescent="0.35">
      <c r="A49" s="67">
        <v>0.69791666666666663</v>
      </c>
      <c r="B49" s="60" t="s">
        <v>198</v>
      </c>
    </row>
    <row r="50" spans="1:4" x14ac:dyDescent="0.35">
      <c r="A50" s="60"/>
      <c r="B50" s="60">
        <v>1</v>
      </c>
      <c r="C50" t="s">
        <v>225</v>
      </c>
      <c r="D50" t="s">
        <v>11</v>
      </c>
    </row>
    <row r="51" spans="1:4" x14ac:dyDescent="0.35">
      <c r="A51" s="66"/>
      <c r="B51" s="60"/>
    </row>
    <row r="52" spans="1:4" x14ac:dyDescent="0.35">
      <c r="A52" s="67">
        <v>0.71875</v>
      </c>
      <c r="B52" s="60" t="s">
        <v>90</v>
      </c>
    </row>
  </sheetData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8DE3D-DCBC-4A7D-846D-47167A51D649}">
  <dimension ref="A1:T60"/>
  <sheetViews>
    <sheetView zoomScale="115" zoomScaleNormal="115" zoomScaleSheetLayoutView="55" workbookViewId="0">
      <selection activeCell="M47" sqref="M47"/>
    </sheetView>
  </sheetViews>
  <sheetFormatPr defaultRowHeight="14.5" x14ac:dyDescent="0.35"/>
  <cols>
    <col min="13" max="13" width="15.26953125" bestFit="1" customWidth="1"/>
    <col min="15" max="15" width="21.08984375" bestFit="1" customWidth="1"/>
    <col min="16" max="16" width="26.6328125" bestFit="1" customWidth="1"/>
  </cols>
  <sheetData>
    <row r="1" spans="1:20" ht="15.5" x14ac:dyDescent="0.35">
      <c r="A1" s="1" t="s">
        <v>28</v>
      </c>
      <c r="B1" s="1"/>
      <c r="D1" s="2" t="s">
        <v>1</v>
      </c>
      <c r="E1" s="2"/>
      <c r="F1" s="2"/>
      <c r="G1" s="2"/>
      <c r="H1" s="2"/>
      <c r="I1" s="2"/>
      <c r="J1" s="2"/>
    </row>
    <row r="2" spans="1:20" ht="15.5" x14ac:dyDescent="0.35">
      <c r="A2" s="1"/>
      <c r="B2" s="1"/>
    </row>
    <row r="3" spans="1:20" x14ac:dyDescent="0.35">
      <c r="A3" t="s">
        <v>29</v>
      </c>
      <c r="M3" t="s">
        <v>3</v>
      </c>
      <c r="O3" t="s">
        <v>4</v>
      </c>
      <c r="P3" t="s">
        <v>5</v>
      </c>
    </row>
    <row r="4" spans="1:20" x14ac:dyDescent="0.35">
      <c r="P4" t="s">
        <v>6</v>
      </c>
    </row>
    <row r="5" spans="1:20" x14ac:dyDescent="0.35">
      <c r="A5" s="3" t="s">
        <v>30</v>
      </c>
      <c r="B5" s="3"/>
      <c r="K5" s="3"/>
      <c r="L5" s="3"/>
      <c r="P5" t="s">
        <v>7</v>
      </c>
    </row>
    <row r="6" spans="1:20" x14ac:dyDescent="0.35">
      <c r="A6" s="3" t="s">
        <v>10</v>
      </c>
      <c r="B6" s="8">
        <v>1</v>
      </c>
      <c r="C6" t="s">
        <v>120</v>
      </c>
      <c r="G6" t="s">
        <v>26</v>
      </c>
      <c r="K6" s="3"/>
      <c r="L6" s="3"/>
      <c r="O6" t="s">
        <v>8</v>
      </c>
      <c r="P6" t="s">
        <v>9</v>
      </c>
    </row>
    <row r="7" spans="1:20" x14ac:dyDescent="0.35">
      <c r="A7" s="3" t="s">
        <v>12</v>
      </c>
      <c r="B7" s="3" t="s">
        <v>13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14</v>
      </c>
      <c r="I7" s="9" t="s">
        <v>15</v>
      </c>
      <c r="J7" s="3" t="s">
        <v>16</v>
      </c>
      <c r="K7" s="3"/>
    </row>
    <row r="8" spans="1:20" x14ac:dyDescent="0.35">
      <c r="A8" s="10" t="s">
        <v>17</v>
      </c>
      <c r="B8" s="11"/>
      <c r="C8" s="12">
        <v>56</v>
      </c>
      <c r="D8" s="12">
        <v>62</v>
      </c>
      <c r="E8" s="13">
        <v>56</v>
      </c>
      <c r="F8" s="13">
        <v>61</v>
      </c>
      <c r="G8" s="14">
        <v>56</v>
      </c>
      <c r="H8" s="15"/>
      <c r="I8" s="16">
        <v>3</v>
      </c>
      <c r="J8" s="17">
        <f>(((SUM(C8:G8)-MAX(C8:G8)-MIN(C8:G8))/3)/10)*I8</f>
        <v>17.3</v>
      </c>
      <c r="K8" s="3">
        <f>J8*0.9</f>
        <v>15.57</v>
      </c>
      <c r="O8" s="60" t="s">
        <v>125</v>
      </c>
      <c r="P8" t="s">
        <v>120</v>
      </c>
      <c r="Q8" t="s">
        <v>26</v>
      </c>
      <c r="R8" t="s">
        <v>220</v>
      </c>
      <c r="S8" s="54"/>
      <c r="T8" s="54"/>
    </row>
    <row r="9" spans="1:20" x14ac:dyDescent="0.35">
      <c r="A9" s="18" t="s">
        <v>18</v>
      </c>
      <c r="B9" s="19"/>
      <c r="C9" s="20">
        <v>57</v>
      </c>
      <c r="D9" s="20">
        <v>64</v>
      </c>
      <c r="E9" s="21">
        <v>58</v>
      </c>
      <c r="F9" s="21">
        <v>63</v>
      </c>
      <c r="G9" s="22">
        <v>60</v>
      </c>
      <c r="H9" s="15"/>
      <c r="I9" s="23">
        <v>3</v>
      </c>
      <c r="J9" s="17">
        <f>(((SUM(C9:G9)-MAX(C9:G9)-MIN(C9:G9))/3)/10)*I9</f>
        <v>18.100000000000001</v>
      </c>
      <c r="K9" s="3">
        <f>J9*0.9</f>
        <v>16.290000000000003</v>
      </c>
      <c r="O9" s="60">
        <v>2</v>
      </c>
      <c r="P9" t="s">
        <v>122</v>
      </c>
      <c r="Q9" t="s">
        <v>11</v>
      </c>
      <c r="R9" t="s">
        <v>220</v>
      </c>
    </row>
    <row r="10" spans="1:20" ht="15" thickBot="1" x14ac:dyDescent="0.4">
      <c r="A10" s="24">
        <v>1</v>
      </c>
      <c r="B10" s="25">
        <v>2.2000000000000002</v>
      </c>
      <c r="C10" s="26">
        <v>57</v>
      </c>
      <c r="D10" s="27">
        <v>60</v>
      </c>
      <c r="E10" s="27">
        <v>54</v>
      </c>
      <c r="F10" s="27">
        <v>55</v>
      </c>
      <c r="G10" s="28">
        <v>59</v>
      </c>
      <c r="H10" s="29">
        <f>(((SUM(C10:G10)-MAX(C10:G10)-MIN(C10:G10))/3)/10)*B10</f>
        <v>12.540000000000001</v>
      </c>
      <c r="I10" s="87">
        <v>4</v>
      </c>
      <c r="J10" s="88">
        <f>SUM(H10:H14)/B15*I10</f>
        <v>19.486021505376346</v>
      </c>
      <c r="K10" s="7">
        <f>J10</f>
        <v>19.486021505376346</v>
      </c>
      <c r="M10" t="s">
        <v>289</v>
      </c>
      <c r="O10" s="60">
        <v>3</v>
      </c>
      <c r="P10" t="s">
        <v>223</v>
      </c>
      <c r="Q10" t="s">
        <v>26</v>
      </c>
      <c r="R10" t="s">
        <v>221</v>
      </c>
      <c r="S10" s="54"/>
      <c r="T10" s="54"/>
    </row>
    <row r="11" spans="1:20" ht="15" thickBot="1" x14ac:dyDescent="0.4">
      <c r="A11" s="24">
        <v>2</v>
      </c>
      <c r="B11" s="24">
        <v>2.9</v>
      </c>
      <c r="C11" s="27">
        <v>60</v>
      </c>
      <c r="D11" s="27">
        <v>59</v>
      </c>
      <c r="E11" s="27">
        <v>53</v>
      </c>
      <c r="F11" s="27">
        <v>56</v>
      </c>
      <c r="G11" s="28">
        <v>64</v>
      </c>
      <c r="H11" s="29">
        <f>(((SUM(C11:G11)-MAX(C11:G11)-MIN(C11:G11))/3)/10)*B11</f>
        <v>16.916666666666668</v>
      </c>
      <c r="I11" s="87"/>
      <c r="J11" s="88"/>
      <c r="K11" s="7"/>
      <c r="M11">
        <f>(54+53+50+48)/4</f>
        <v>51.25</v>
      </c>
      <c r="O11" s="60">
        <v>4</v>
      </c>
      <c r="P11" t="s">
        <v>206</v>
      </c>
      <c r="Q11" t="s">
        <v>127</v>
      </c>
      <c r="R11" t="s">
        <v>221</v>
      </c>
      <c r="T11" s="54"/>
    </row>
    <row r="12" spans="1:20" ht="15" thickBot="1" x14ac:dyDescent="0.4">
      <c r="A12" s="24">
        <v>3</v>
      </c>
      <c r="B12" s="24">
        <v>1.8</v>
      </c>
      <c r="C12" s="27">
        <v>0</v>
      </c>
      <c r="D12" s="27">
        <v>0</v>
      </c>
      <c r="E12" s="27">
        <v>0</v>
      </c>
      <c r="F12" s="27">
        <v>0</v>
      </c>
      <c r="G12" s="28">
        <v>0</v>
      </c>
      <c r="H12" s="29">
        <f>(((SUM(C12:G12)-MAX(C12:G12)-MIN(C12:G12))/3)/10)*B12</f>
        <v>0</v>
      </c>
      <c r="I12" s="87"/>
      <c r="J12" s="88"/>
      <c r="K12" s="7"/>
      <c r="M12" t="s">
        <v>290</v>
      </c>
      <c r="R12" s="54"/>
      <c r="S12" s="54"/>
      <c r="T12" s="54"/>
    </row>
    <row r="13" spans="1:20" ht="15" thickBot="1" x14ac:dyDescent="0.4">
      <c r="A13" s="24">
        <v>4</v>
      </c>
      <c r="B13" s="24">
        <v>3</v>
      </c>
      <c r="C13" s="27">
        <v>59</v>
      </c>
      <c r="D13" s="27">
        <v>58</v>
      </c>
      <c r="E13" s="27">
        <v>50</v>
      </c>
      <c r="F13" s="27">
        <v>58</v>
      </c>
      <c r="G13" s="28">
        <v>56</v>
      </c>
      <c r="H13" s="29">
        <f>(((SUM(C13:G13)-MAX(C13:G13)-MIN(C13:G13))/3)/10)*B13</f>
        <v>17.2</v>
      </c>
      <c r="I13" s="87"/>
      <c r="J13" s="88"/>
      <c r="K13" s="7"/>
      <c r="M13">
        <f>(D10+D12+D13+D14)/4</f>
        <v>43.5</v>
      </c>
    </row>
    <row r="14" spans="1:20" ht="15" thickBot="1" x14ac:dyDescent="0.4">
      <c r="A14" s="24">
        <v>5</v>
      </c>
      <c r="B14" s="24">
        <v>2.5</v>
      </c>
      <c r="C14" s="27">
        <v>53</v>
      </c>
      <c r="D14" s="27">
        <v>56</v>
      </c>
      <c r="E14" s="27">
        <v>48</v>
      </c>
      <c r="F14" s="27">
        <v>57</v>
      </c>
      <c r="G14" s="28">
        <v>56</v>
      </c>
      <c r="H14" s="29">
        <f>(((SUM(C14:G14)-MAX(C14:G14)-MIN(C14:G14))/3)/10)*B14</f>
        <v>13.75</v>
      </c>
      <c r="I14" s="87"/>
      <c r="J14" s="88"/>
      <c r="K14" s="30"/>
      <c r="R14" s="54"/>
      <c r="S14" s="54"/>
      <c r="T14" s="54"/>
    </row>
    <row r="15" spans="1:20" ht="15" thickBot="1" x14ac:dyDescent="0.4">
      <c r="A15" s="3"/>
      <c r="B15" s="3">
        <f>SUM(B10:B14)</f>
        <v>12.399999999999999</v>
      </c>
      <c r="C15" s="6"/>
      <c r="D15" s="6" t="s">
        <v>19</v>
      </c>
      <c r="E15" s="6"/>
      <c r="F15" s="6"/>
      <c r="G15" s="6"/>
      <c r="H15" s="6"/>
      <c r="I15" s="6"/>
      <c r="J15" s="73">
        <f>SUM(K8:K10)-K16</f>
        <v>51.346021505376349</v>
      </c>
      <c r="K15" s="70">
        <f>J15*0.5+'Fri DUET'!J38*0.5</f>
        <v>57.739677419354834</v>
      </c>
      <c r="L15" t="s">
        <v>50</v>
      </c>
      <c r="R15" s="54"/>
      <c r="T15" s="54"/>
    </row>
    <row r="16" spans="1:20" ht="15" thickBot="1" x14ac:dyDescent="0.4">
      <c r="A16" s="3"/>
      <c r="B16" s="3"/>
      <c r="C16" s="3" t="s">
        <v>20</v>
      </c>
      <c r="D16" s="32"/>
      <c r="E16" s="3"/>
      <c r="F16" s="3"/>
      <c r="G16" s="3"/>
      <c r="H16" s="3"/>
      <c r="I16" s="3"/>
      <c r="J16" s="3" t="s">
        <v>21</v>
      </c>
      <c r="K16" s="33"/>
      <c r="R16" s="54"/>
      <c r="S16" s="54"/>
      <c r="T16" s="54"/>
    </row>
    <row r="17" spans="1:20" x14ac:dyDescent="0.35">
      <c r="A17" s="3"/>
      <c r="B17" s="3"/>
      <c r="C17" s="3" t="s">
        <v>22</v>
      </c>
      <c r="D17" s="34"/>
      <c r="E17" s="3"/>
      <c r="F17" s="3"/>
      <c r="G17" s="3"/>
      <c r="H17" s="3"/>
      <c r="I17" s="3"/>
      <c r="J17" s="7"/>
      <c r="K17" s="3"/>
      <c r="R17" s="54"/>
      <c r="T17" s="54"/>
    </row>
    <row r="18" spans="1:20" x14ac:dyDescent="0.35">
      <c r="R18" s="54"/>
      <c r="S18" s="54"/>
      <c r="T18" s="54"/>
    </row>
    <row r="19" spans="1:20" x14ac:dyDescent="0.35">
      <c r="A19" s="4" t="s">
        <v>30</v>
      </c>
      <c r="B19" s="4"/>
      <c r="C19" s="5"/>
      <c r="D19" s="5"/>
      <c r="E19" s="5"/>
      <c r="F19" s="5"/>
      <c r="G19" s="5"/>
      <c r="H19" s="5"/>
      <c r="I19" s="6"/>
      <c r="J19" s="7"/>
      <c r="K19" s="3"/>
    </row>
    <row r="20" spans="1:20" x14ac:dyDescent="0.35">
      <c r="A20" s="3" t="s">
        <v>10</v>
      </c>
      <c r="B20" s="8">
        <v>2</v>
      </c>
      <c r="C20" t="s">
        <v>122</v>
      </c>
      <c r="G20" t="s">
        <v>11</v>
      </c>
      <c r="K20" s="3"/>
      <c r="R20" s="54"/>
      <c r="S20" s="54"/>
      <c r="T20" s="54"/>
    </row>
    <row r="21" spans="1:20" x14ac:dyDescent="0.35">
      <c r="A21" s="3" t="s">
        <v>12</v>
      </c>
      <c r="B21" s="3" t="s">
        <v>13</v>
      </c>
      <c r="C21" s="9">
        <v>1</v>
      </c>
      <c r="D21" s="9">
        <v>2</v>
      </c>
      <c r="E21" s="9">
        <v>3</v>
      </c>
      <c r="F21" s="9">
        <v>4</v>
      </c>
      <c r="G21" s="9">
        <v>5</v>
      </c>
      <c r="H21" s="9" t="s">
        <v>14</v>
      </c>
      <c r="I21" s="9" t="s">
        <v>15</v>
      </c>
      <c r="J21" s="3" t="s">
        <v>16</v>
      </c>
      <c r="K21" s="3"/>
      <c r="R21" s="54"/>
      <c r="T21" s="54"/>
    </row>
    <row r="22" spans="1:20" x14ac:dyDescent="0.35">
      <c r="A22" s="10" t="s">
        <v>17</v>
      </c>
      <c r="B22" s="11"/>
      <c r="C22" s="12">
        <v>62</v>
      </c>
      <c r="D22" s="13">
        <v>65</v>
      </c>
      <c r="E22" s="13">
        <v>62</v>
      </c>
      <c r="F22" s="13">
        <v>62</v>
      </c>
      <c r="G22" s="14">
        <v>61</v>
      </c>
      <c r="H22" s="15"/>
      <c r="I22" s="16">
        <v>3</v>
      </c>
      <c r="J22" s="17">
        <f>(((SUM(C22:G22)-MAX(C22:G22)-MIN(C22:G22))/3)/10)*I22</f>
        <v>18.600000000000001</v>
      </c>
      <c r="K22" s="3">
        <f>J22*0.9</f>
        <v>16.740000000000002</v>
      </c>
    </row>
    <row r="23" spans="1:20" x14ac:dyDescent="0.35">
      <c r="A23" s="18" t="s">
        <v>18</v>
      </c>
      <c r="B23" s="19"/>
      <c r="C23" s="20">
        <v>63</v>
      </c>
      <c r="D23" s="21">
        <v>67</v>
      </c>
      <c r="E23" s="21">
        <v>62</v>
      </c>
      <c r="F23" s="21">
        <v>64</v>
      </c>
      <c r="G23" s="22">
        <v>62</v>
      </c>
      <c r="H23" s="15"/>
      <c r="I23" s="23">
        <v>3</v>
      </c>
      <c r="J23" s="17">
        <f>(((SUM(C23:G23)-MAX(C23:G23)-MIN(C23:G23))/3)/10)*I23</f>
        <v>18.899999999999999</v>
      </c>
      <c r="K23" s="3">
        <f>J23*0.9</f>
        <v>17.009999999999998</v>
      </c>
    </row>
    <row r="24" spans="1:20" ht="15" thickBot="1" x14ac:dyDescent="0.4">
      <c r="A24" s="24">
        <v>1</v>
      </c>
      <c r="B24" s="25">
        <v>2.2000000000000002</v>
      </c>
      <c r="C24" s="26">
        <v>0</v>
      </c>
      <c r="D24" s="27">
        <v>0</v>
      </c>
      <c r="E24" s="27">
        <v>0</v>
      </c>
      <c r="F24" s="27">
        <v>0</v>
      </c>
      <c r="G24" s="28">
        <v>0</v>
      </c>
      <c r="H24" s="29">
        <f>(((SUM(C24:G24)-MAX(C24:G24)-MIN(C24:G24))/3)/10)*B24</f>
        <v>0</v>
      </c>
      <c r="I24" s="87">
        <v>4</v>
      </c>
      <c r="J24" s="88">
        <f>SUM(H24:H28)/B29*I24</f>
        <v>19.620430107526882</v>
      </c>
      <c r="K24" s="7">
        <f>J24</f>
        <v>19.620430107526882</v>
      </c>
    </row>
    <row r="25" spans="1:20" ht="15" thickBot="1" x14ac:dyDescent="0.4">
      <c r="A25" s="24">
        <v>2</v>
      </c>
      <c r="B25" s="24">
        <v>2.9</v>
      </c>
      <c r="C25" s="27">
        <v>62</v>
      </c>
      <c r="D25" s="27">
        <v>61</v>
      </c>
      <c r="E25" s="27">
        <v>54</v>
      </c>
      <c r="F25" s="27">
        <v>62</v>
      </c>
      <c r="G25" s="28">
        <v>64</v>
      </c>
      <c r="H25" s="29">
        <f>(((SUM(C25:G25)-MAX(C25:G25)-MIN(C25:G25))/3)/10)*B25</f>
        <v>17.883333333333329</v>
      </c>
      <c r="I25" s="87"/>
      <c r="J25" s="88"/>
      <c r="K25" s="7"/>
    </row>
    <row r="26" spans="1:20" ht="15" thickBot="1" x14ac:dyDescent="0.4">
      <c r="A26" s="24">
        <v>3</v>
      </c>
      <c r="B26" s="24">
        <v>1.8</v>
      </c>
      <c r="C26" s="27">
        <v>63</v>
      </c>
      <c r="D26" s="27">
        <v>57</v>
      </c>
      <c r="E26" s="27">
        <v>55</v>
      </c>
      <c r="F26" s="27">
        <v>60</v>
      </c>
      <c r="G26" s="28">
        <v>62</v>
      </c>
      <c r="H26" s="29">
        <f>(((SUM(C26:G26)-MAX(C26:G26)-MIN(C26:G26))/3)/10)*B26</f>
        <v>10.74</v>
      </c>
      <c r="I26" s="87"/>
      <c r="J26" s="88"/>
      <c r="K26" s="7"/>
    </row>
    <row r="27" spans="1:20" ht="15" thickBot="1" x14ac:dyDescent="0.4">
      <c r="A27" s="24">
        <v>4</v>
      </c>
      <c r="B27" s="24">
        <v>3</v>
      </c>
      <c r="C27" s="27">
        <v>59</v>
      </c>
      <c r="D27" s="27">
        <v>57</v>
      </c>
      <c r="E27" s="27">
        <v>53</v>
      </c>
      <c r="F27" s="27">
        <v>61</v>
      </c>
      <c r="G27" s="28">
        <v>61</v>
      </c>
      <c r="H27" s="29">
        <f>(((SUM(C27:G27)-MAX(C27:G27)-MIN(C27:G27))/3)/10)*B27</f>
        <v>17.700000000000003</v>
      </c>
      <c r="I27" s="87"/>
      <c r="J27" s="88"/>
      <c r="K27" s="7"/>
    </row>
    <row r="28" spans="1:20" ht="15" thickBot="1" x14ac:dyDescent="0.4">
      <c r="A28" s="24">
        <v>5</v>
      </c>
      <c r="B28" s="24">
        <v>2.5</v>
      </c>
      <c r="C28" s="27">
        <v>61</v>
      </c>
      <c r="D28" s="27">
        <v>56</v>
      </c>
      <c r="E28" s="27">
        <v>52</v>
      </c>
      <c r="F28" s="27">
        <v>58</v>
      </c>
      <c r="G28" s="28">
        <v>60</v>
      </c>
      <c r="H28" s="29">
        <f>(((SUM(C28:G28)-MAX(C28:G28)-MIN(C28:G28))/3)/10)*B28</f>
        <v>14.5</v>
      </c>
      <c r="I28" s="87"/>
      <c r="J28" s="88"/>
      <c r="K28" s="30"/>
    </row>
    <row r="29" spans="1:20" ht="15" thickBot="1" x14ac:dyDescent="0.4">
      <c r="A29" s="3"/>
      <c r="B29" s="3">
        <f>SUM(B24:B28)</f>
        <v>12.399999999999999</v>
      </c>
      <c r="C29" s="6"/>
      <c r="D29" s="6"/>
      <c r="E29" s="6"/>
      <c r="F29" s="6"/>
      <c r="G29" s="6"/>
      <c r="H29" s="6"/>
      <c r="I29" s="6"/>
      <c r="J29" s="73">
        <f>SUM(K22:K24)-K30</f>
        <v>53.370430107526886</v>
      </c>
      <c r="K29" s="70">
        <f>J29*0.5+'Fri DUET'!J75*0.5</f>
        <v>57.951881720430109</v>
      </c>
      <c r="L29" t="s">
        <v>50</v>
      </c>
    </row>
    <row r="30" spans="1:20" ht="15" thickBot="1" x14ac:dyDescent="0.4">
      <c r="A30" s="3"/>
      <c r="B30" s="3"/>
      <c r="C30" s="3" t="s">
        <v>20</v>
      </c>
      <c r="D30" s="32"/>
      <c r="E30" s="3"/>
      <c r="F30" s="3"/>
      <c r="G30" s="3"/>
      <c r="H30" s="3"/>
      <c r="I30" s="3"/>
      <c r="J30" s="3" t="s">
        <v>21</v>
      </c>
      <c r="K30" s="33"/>
    </row>
    <row r="31" spans="1:20" x14ac:dyDescent="0.35">
      <c r="A31" s="3"/>
      <c r="B31" s="3"/>
      <c r="C31" s="3" t="s">
        <v>22</v>
      </c>
      <c r="D31" s="34"/>
      <c r="E31" s="3"/>
      <c r="F31" s="3"/>
      <c r="G31" s="3"/>
      <c r="H31" s="3"/>
      <c r="I31" s="3"/>
      <c r="J31" s="7"/>
      <c r="K31" s="3"/>
    </row>
    <row r="32" spans="1:20" x14ac:dyDescent="0.35">
      <c r="A32" s="3"/>
      <c r="B32" s="3"/>
      <c r="C32" s="3" t="s">
        <v>22</v>
      </c>
      <c r="D32" s="34"/>
      <c r="E32" s="3"/>
      <c r="F32" s="3"/>
      <c r="G32" s="3"/>
      <c r="H32" s="3"/>
      <c r="I32" s="3"/>
      <c r="J32" s="7"/>
      <c r="K32" s="3"/>
    </row>
    <row r="34" spans="1:12" x14ac:dyDescent="0.35">
      <c r="A34" s="4" t="s">
        <v>23</v>
      </c>
      <c r="B34" s="4"/>
      <c r="C34" s="5"/>
      <c r="D34" s="5"/>
      <c r="E34" s="5"/>
      <c r="F34" s="5"/>
      <c r="G34" s="5"/>
      <c r="H34" s="5"/>
      <c r="I34" s="6"/>
      <c r="J34" s="7"/>
      <c r="K34" s="3"/>
    </row>
    <row r="35" spans="1:12" x14ac:dyDescent="0.35">
      <c r="A35" s="3" t="s">
        <v>10</v>
      </c>
      <c r="B35" s="8">
        <v>3</v>
      </c>
      <c r="C35" s="72" t="s">
        <v>223</v>
      </c>
      <c r="G35" t="s">
        <v>26</v>
      </c>
      <c r="K35" s="3"/>
    </row>
    <row r="36" spans="1:12" x14ac:dyDescent="0.35">
      <c r="A36" s="3" t="s">
        <v>12</v>
      </c>
      <c r="B36" s="3" t="s">
        <v>13</v>
      </c>
      <c r="C36" s="9">
        <v>1</v>
      </c>
      <c r="D36" s="9">
        <v>2</v>
      </c>
      <c r="E36" s="9">
        <v>3</v>
      </c>
      <c r="F36" s="9">
        <v>4</v>
      </c>
      <c r="G36" s="9">
        <v>5</v>
      </c>
      <c r="H36" s="9" t="s">
        <v>14</v>
      </c>
      <c r="I36" s="9" t="s">
        <v>15</v>
      </c>
      <c r="J36" s="3" t="s">
        <v>16</v>
      </c>
      <c r="K36" s="3"/>
    </row>
    <row r="37" spans="1:12" x14ac:dyDescent="0.35">
      <c r="A37" s="10" t="s">
        <v>17</v>
      </c>
      <c r="B37" s="11"/>
      <c r="C37" s="12">
        <v>74</v>
      </c>
      <c r="D37" s="13">
        <v>75</v>
      </c>
      <c r="E37" s="13">
        <v>74</v>
      </c>
      <c r="F37" s="13">
        <v>75</v>
      </c>
      <c r="G37" s="14">
        <v>71</v>
      </c>
      <c r="H37" s="15"/>
      <c r="I37" s="16">
        <v>3</v>
      </c>
      <c r="J37" s="17">
        <f>(((SUM(C37:G37)-MAX(C37:G37)-MIN(C37:G37))/3)/10)*I37</f>
        <v>22.299999999999997</v>
      </c>
      <c r="K37" s="3"/>
    </row>
    <row r="38" spans="1:12" x14ac:dyDescent="0.35">
      <c r="A38" s="18" t="s">
        <v>18</v>
      </c>
      <c r="B38" s="19"/>
      <c r="C38" s="20">
        <v>75</v>
      </c>
      <c r="D38" s="21">
        <v>76</v>
      </c>
      <c r="E38" s="21">
        <v>77</v>
      </c>
      <c r="F38" s="21">
        <v>74</v>
      </c>
      <c r="G38" s="22">
        <v>72</v>
      </c>
      <c r="H38" s="15"/>
      <c r="I38" s="23">
        <v>3</v>
      </c>
      <c r="J38" s="17">
        <f>(((SUM(C38:G38)-MAX(C38:G38)-MIN(C38:G38))/3)/10)*I38</f>
        <v>22.5</v>
      </c>
      <c r="K38" s="3"/>
    </row>
    <row r="39" spans="1:12" ht="15" thickBot="1" x14ac:dyDescent="0.4">
      <c r="A39" s="24">
        <v>1</v>
      </c>
      <c r="B39" s="25">
        <v>2.2999999999999998</v>
      </c>
      <c r="C39" s="26">
        <v>77</v>
      </c>
      <c r="D39" s="27">
        <v>69</v>
      </c>
      <c r="E39" s="27">
        <v>65</v>
      </c>
      <c r="F39" s="27">
        <v>70</v>
      </c>
      <c r="G39" s="28">
        <v>69</v>
      </c>
      <c r="H39" s="29">
        <f>(((SUM(C39:G39)-MAX(C39:G39)-MIN(C39:G39))/3)/10)*B39</f>
        <v>15.946666666666664</v>
      </c>
      <c r="I39" s="87">
        <v>4</v>
      </c>
      <c r="J39" s="88">
        <f>SUM(H39:H43)/B44*I39</f>
        <v>27.064691358024689</v>
      </c>
      <c r="K39" s="7"/>
    </row>
    <row r="40" spans="1:12" ht="15" thickBot="1" x14ac:dyDescent="0.4">
      <c r="A40" s="24">
        <v>2</v>
      </c>
      <c r="B40" s="24">
        <v>2.9</v>
      </c>
      <c r="C40" s="27">
        <v>73</v>
      </c>
      <c r="D40" s="27">
        <v>71</v>
      </c>
      <c r="E40" s="27">
        <v>65</v>
      </c>
      <c r="F40" s="27">
        <v>66</v>
      </c>
      <c r="G40" s="28">
        <v>65</v>
      </c>
      <c r="H40" s="29">
        <f>(((SUM(C40:G40)-MAX(C40:G40)-MIN(C40:G40))/3)/10)*B40</f>
        <v>19.526666666666664</v>
      </c>
      <c r="I40" s="87"/>
      <c r="J40" s="88"/>
      <c r="K40" s="7"/>
    </row>
    <row r="41" spans="1:12" ht="15" thickBot="1" x14ac:dyDescent="0.4">
      <c r="A41" s="24">
        <v>3</v>
      </c>
      <c r="B41" s="24">
        <v>2.8</v>
      </c>
      <c r="C41" s="27">
        <v>68</v>
      </c>
      <c r="D41" s="27">
        <v>66</v>
      </c>
      <c r="E41" s="27">
        <v>63</v>
      </c>
      <c r="F41" s="27">
        <v>65</v>
      </c>
      <c r="G41" s="28">
        <v>66</v>
      </c>
      <c r="H41" s="29">
        <f>(((SUM(C41:G41)-MAX(C41:G41)-MIN(C41:G41))/3)/10)*B41</f>
        <v>18.386666666666667</v>
      </c>
      <c r="I41" s="87"/>
      <c r="J41" s="88"/>
      <c r="K41" s="7"/>
    </row>
    <row r="42" spans="1:12" ht="15" thickBot="1" x14ac:dyDescent="0.4">
      <c r="A42" s="24">
        <v>4</v>
      </c>
      <c r="B42" s="24">
        <v>3</v>
      </c>
      <c r="C42" s="27">
        <v>75</v>
      </c>
      <c r="D42" s="27">
        <v>69</v>
      </c>
      <c r="E42" s="27">
        <v>65</v>
      </c>
      <c r="F42" s="27">
        <v>69</v>
      </c>
      <c r="G42" s="28">
        <v>66</v>
      </c>
      <c r="H42" s="29">
        <f>(((SUM(C42:G42)-MAX(C42:G42)-MIN(C42:G42))/3)/10)*B42</f>
        <v>20.399999999999999</v>
      </c>
      <c r="I42" s="87"/>
      <c r="J42" s="88"/>
      <c r="K42" s="7"/>
    </row>
    <row r="43" spans="1:12" ht="15" thickBot="1" x14ac:dyDescent="0.4">
      <c r="A43" s="24">
        <v>5</v>
      </c>
      <c r="B43" s="24">
        <v>2.5</v>
      </c>
      <c r="C43" s="27">
        <v>72</v>
      </c>
      <c r="D43" s="27">
        <v>71</v>
      </c>
      <c r="E43" s="27">
        <v>67</v>
      </c>
      <c r="F43" s="27">
        <v>67</v>
      </c>
      <c r="G43" s="28">
        <v>64</v>
      </c>
      <c r="H43" s="29">
        <f>(((SUM(C43:G43)-MAX(C43:G43)-MIN(C43:G43))/3)/10)*B43</f>
        <v>17.083333333333332</v>
      </c>
      <c r="I43" s="87"/>
      <c r="J43" s="88"/>
      <c r="K43" s="30"/>
    </row>
    <row r="44" spans="1:12" ht="15" thickBot="1" x14ac:dyDescent="0.4">
      <c r="A44" s="3"/>
      <c r="B44" s="3">
        <f>SUM(B39:B43)</f>
        <v>13.5</v>
      </c>
      <c r="C44" s="6"/>
      <c r="D44" s="6" t="s">
        <v>19</v>
      </c>
      <c r="E44" s="6"/>
      <c r="F44" s="6"/>
      <c r="G44" s="6"/>
      <c r="H44" s="6"/>
      <c r="I44" s="6"/>
      <c r="J44" s="73">
        <f>SUM(J37:J39)-K45</f>
        <v>71.864691358024686</v>
      </c>
      <c r="K44" s="70">
        <f>J44*0.5+'Fri DUET'!J84*0.5</f>
        <v>73.249012345679006</v>
      </c>
      <c r="L44" t="s">
        <v>50</v>
      </c>
    </row>
    <row r="45" spans="1:12" ht="15" thickBot="1" x14ac:dyDescent="0.4">
      <c r="A45" s="3"/>
      <c r="B45" s="3"/>
      <c r="C45" s="3" t="s">
        <v>20</v>
      </c>
      <c r="D45" s="32"/>
      <c r="E45" s="3"/>
      <c r="F45" s="3"/>
      <c r="G45" s="3"/>
      <c r="H45" s="3"/>
      <c r="I45" s="3"/>
      <c r="J45" s="3" t="s">
        <v>21</v>
      </c>
      <c r="K45" s="33"/>
    </row>
    <row r="46" spans="1:12" x14ac:dyDescent="0.35">
      <c r="A46" s="3"/>
      <c r="B46" s="3"/>
      <c r="C46" s="3" t="s">
        <v>22</v>
      </c>
      <c r="D46" s="34"/>
      <c r="E46" s="3"/>
      <c r="F46" s="3"/>
      <c r="G46" s="3"/>
      <c r="H46" s="3"/>
      <c r="I46" s="3"/>
      <c r="J46" s="7"/>
      <c r="K46" s="3"/>
    </row>
    <row r="48" spans="1:12" x14ac:dyDescent="0.35">
      <c r="A48" s="4" t="s">
        <v>30</v>
      </c>
      <c r="B48" s="4"/>
      <c r="C48" s="5"/>
      <c r="D48" s="5"/>
      <c r="E48" s="5"/>
      <c r="F48" s="5"/>
      <c r="G48" s="5"/>
      <c r="H48" s="5"/>
      <c r="I48" s="6"/>
      <c r="J48" s="7"/>
      <c r="K48" s="3"/>
    </row>
    <row r="49" spans="1:12" x14ac:dyDescent="0.35">
      <c r="A49" s="3" t="s">
        <v>10</v>
      </c>
      <c r="B49" s="8">
        <v>4</v>
      </c>
      <c r="C49" t="s">
        <v>206</v>
      </c>
      <c r="G49" t="s">
        <v>127</v>
      </c>
      <c r="K49" s="3"/>
    </row>
    <row r="50" spans="1:12" x14ac:dyDescent="0.35">
      <c r="A50" s="3" t="s">
        <v>12</v>
      </c>
      <c r="B50" s="3" t="s">
        <v>13</v>
      </c>
      <c r="C50" s="9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14</v>
      </c>
      <c r="I50" s="9" t="s">
        <v>15</v>
      </c>
      <c r="J50" s="3" t="s">
        <v>16</v>
      </c>
      <c r="K50" s="3"/>
    </row>
    <row r="51" spans="1:12" x14ac:dyDescent="0.35">
      <c r="A51" s="10" t="s">
        <v>17</v>
      </c>
      <c r="B51" s="11"/>
      <c r="C51" s="12">
        <v>61</v>
      </c>
      <c r="D51" s="13">
        <v>68</v>
      </c>
      <c r="E51" s="13">
        <v>63</v>
      </c>
      <c r="F51" s="13">
        <v>74</v>
      </c>
      <c r="G51" s="14">
        <v>66</v>
      </c>
      <c r="H51" s="15"/>
      <c r="I51" s="16">
        <v>3</v>
      </c>
      <c r="J51" s="17">
        <f>(((SUM(C51:G51)-MAX(C51:G51)-MIN(C51:G51))/3)/10)*I51</f>
        <v>19.700000000000003</v>
      </c>
      <c r="K51" s="3"/>
    </row>
    <row r="52" spans="1:12" x14ac:dyDescent="0.35">
      <c r="A52" s="18" t="s">
        <v>18</v>
      </c>
      <c r="B52" s="19"/>
      <c r="C52" s="20">
        <v>64</v>
      </c>
      <c r="D52" s="21">
        <v>69</v>
      </c>
      <c r="E52" s="21">
        <v>67</v>
      </c>
      <c r="F52" s="21">
        <v>72</v>
      </c>
      <c r="G52" s="22">
        <v>67</v>
      </c>
      <c r="H52" s="15"/>
      <c r="I52" s="23">
        <v>3</v>
      </c>
      <c r="J52" s="17">
        <f>(((SUM(C52:G52)-MAX(C52:G52)-MIN(C52:G52))/3)/10)*I52</f>
        <v>20.300000000000004</v>
      </c>
      <c r="K52" s="3"/>
    </row>
    <row r="53" spans="1:12" ht="15" thickBot="1" x14ac:dyDescent="0.4">
      <c r="A53" s="24">
        <v>1</v>
      </c>
      <c r="B53" s="25">
        <v>2.2999999999999998</v>
      </c>
      <c r="C53" s="26">
        <v>73</v>
      </c>
      <c r="D53" s="27">
        <v>68</v>
      </c>
      <c r="E53" s="27">
        <v>58</v>
      </c>
      <c r="F53" s="27">
        <v>65</v>
      </c>
      <c r="G53" s="28">
        <v>67</v>
      </c>
      <c r="H53" s="29">
        <f>(((SUM(C53:G53)-MAX(C53:G53)-MIN(C53:G53))/3)/10)*B53</f>
        <v>15.333333333333332</v>
      </c>
      <c r="I53" s="87">
        <v>4</v>
      </c>
      <c r="J53" s="88">
        <f>SUM(H53:H57)/B58*I53</f>
        <v>25.820246913580245</v>
      </c>
      <c r="K53" s="7"/>
    </row>
    <row r="54" spans="1:12" ht="15" thickBot="1" x14ac:dyDescent="0.4">
      <c r="A54" s="24">
        <v>2</v>
      </c>
      <c r="B54" s="24">
        <v>2.9</v>
      </c>
      <c r="C54" s="27">
        <v>75</v>
      </c>
      <c r="D54" s="27">
        <v>68</v>
      </c>
      <c r="E54" s="27">
        <v>63</v>
      </c>
      <c r="F54" s="27">
        <v>64</v>
      </c>
      <c r="G54" s="28">
        <v>66</v>
      </c>
      <c r="H54" s="29">
        <f>(((SUM(C54:G54)-MAX(C54:G54)-MIN(C54:G54))/3)/10)*B54</f>
        <v>19.139999999999997</v>
      </c>
      <c r="I54" s="87"/>
      <c r="J54" s="88"/>
      <c r="K54" s="7"/>
    </row>
    <row r="55" spans="1:12" ht="15" thickBot="1" x14ac:dyDescent="0.4">
      <c r="A55" s="24">
        <v>3</v>
      </c>
      <c r="B55" s="24">
        <v>2.8</v>
      </c>
      <c r="C55" s="27">
        <v>68</v>
      </c>
      <c r="D55" s="27">
        <v>66</v>
      </c>
      <c r="E55" s="27">
        <v>59</v>
      </c>
      <c r="F55" s="27">
        <v>61</v>
      </c>
      <c r="G55" s="28">
        <v>65</v>
      </c>
      <c r="H55" s="29">
        <f>(((SUM(C55:G55)-MAX(C55:G55)-MIN(C55:G55))/3)/10)*B55</f>
        <v>17.919999999999998</v>
      </c>
      <c r="I55" s="87"/>
      <c r="J55" s="88"/>
      <c r="K55" s="7"/>
    </row>
    <row r="56" spans="1:12" ht="15" thickBot="1" x14ac:dyDescent="0.4">
      <c r="A56" s="24">
        <v>4</v>
      </c>
      <c r="B56" s="24">
        <v>3</v>
      </c>
      <c r="C56" s="27">
        <v>65</v>
      </c>
      <c r="D56" s="27">
        <v>58</v>
      </c>
      <c r="E56" s="27">
        <v>62</v>
      </c>
      <c r="F56" s="27">
        <v>63</v>
      </c>
      <c r="G56" s="28">
        <v>65</v>
      </c>
      <c r="H56" s="29">
        <f>(((SUM(C56:G56)-MAX(C56:G56)-MIN(C56:G56))/3)/10)*B56</f>
        <v>19</v>
      </c>
      <c r="I56" s="87"/>
      <c r="J56" s="88"/>
      <c r="K56" s="7"/>
    </row>
    <row r="57" spans="1:12" ht="15" thickBot="1" x14ac:dyDescent="0.4">
      <c r="A57" s="24">
        <v>5</v>
      </c>
      <c r="B57" s="24">
        <v>2.5</v>
      </c>
      <c r="C57" s="27">
        <v>63</v>
      </c>
      <c r="D57" s="27">
        <v>68</v>
      </c>
      <c r="E57" s="27">
        <v>60</v>
      </c>
      <c r="F57" s="27">
        <v>63</v>
      </c>
      <c r="G57" s="28">
        <v>63</v>
      </c>
      <c r="H57" s="29">
        <f>(((SUM(C57:G57)-MAX(C57:G57)-MIN(C57:G57))/3)/10)*B57</f>
        <v>15.75</v>
      </c>
      <c r="I57" s="87"/>
      <c r="J57" s="88"/>
      <c r="K57" s="30"/>
    </row>
    <row r="58" spans="1:12" ht="15" thickBot="1" x14ac:dyDescent="0.4">
      <c r="A58" s="3"/>
      <c r="B58" s="3">
        <f>SUM(B53:B57)</f>
        <v>13.5</v>
      </c>
      <c r="C58" s="6"/>
      <c r="D58" s="6" t="s">
        <v>19</v>
      </c>
      <c r="E58" s="6"/>
      <c r="F58" s="6"/>
      <c r="G58" s="6"/>
      <c r="H58" s="6"/>
      <c r="I58" s="6"/>
      <c r="J58" s="73">
        <f>SUM(J51:J53)-K59</f>
        <v>65.820246913580249</v>
      </c>
      <c r="K58" s="70">
        <f>J58*0.5+'Fri DUET'!J38*0.5</f>
        <v>64.976790123456794</v>
      </c>
      <c r="L58" t="s">
        <v>50</v>
      </c>
    </row>
    <row r="59" spans="1:12" ht="15" thickBot="1" x14ac:dyDescent="0.4">
      <c r="A59" s="3"/>
      <c r="B59" s="3"/>
      <c r="C59" s="3" t="s">
        <v>20</v>
      </c>
      <c r="D59" s="32"/>
      <c r="E59" s="3"/>
      <c r="F59" s="3"/>
      <c r="G59" s="3"/>
      <c r="H59" s="3"/>
      <c r="I59" s="3"/>
      <c r="J59" s="3" t="s">
        <v>21</v>
      </c>
      <c r="K59" s="33"/>
    </row>
    <row r="60" spans="1:12" x14ac:dyDescent="0.35">
      <c r="A60" s="3"/>
      <c r="B60" s="3"/>
      <c r="C60" s="3" t="s">
        <v>22</v>
      </c>
      <c r="D60" s="34"/>
      <c r="E60" s="3"/>
      <c r="F60" s="3"/>
      <c r="G60" s="3"/>
      <c r="H60" s="3"/>
      <c r="I60" s="3"/>
      <c r="J60" s="7"/>
      <c r="K60" s="3"/>
    </row>
  </sheetData>
  <mergeCells count="8">
    <mergeCell ref="I10:I14"/>
    <mergeCell ref="J10:J14"/>
    <mergeCell ref="I24:I28"/>
    <mergeCell ref="J24:J28"/>
    <mergeCell ref="I53:I57"/>
    <mergeCell ref="J53:J57"/>
    <mergeCell ref="I39:I43"/>
    <mergeCell ref="J39:J43"/>
  </mergeCells>
  <dataValidations count="1">
    <dataValidation type="whole" allowBlank="1" showInputMessage="1" showErrorMessage="1" sqref="C51:H57 C34:H34 C37:H43 C48:H48 C22:H28 C19:H19 C8:H14" xr:uid="{38F65D67-BB28-4294-AAEC-7E0038396627}">
      <formula1>0</formula1>
      <formula2>100</formula2>
    </dataValidation>
  </dataValidations>
  <pageMargins left="0.7" right="0.7" top="0.75" bottom="0.75" header="0.3" footer="0.3"/>
  <pageSetup paperSize="9" scale="81" orientation="portrait" horizontalDpi="360" verticalDpi="36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6035-8809-41ED-841F-38188328ED62}">
  <dimension ref="A1:R75"/>
  <sheetViews>
    <sheetView zoomScaleNormal="100" workbookViewId="0">
      <selection activeCell="M76" sqref="M76"/>
    </sheetView>
  </sheetViews>
  <sheetFormatPr defaultRowHeight="14.5" x14ac:dyDescent="0.35"/>
  <cols>
    <col min="17" max="17" width="19.453125" bestFit="1" customWidth="1"/>
  </cols>
  <sheetData>
    <row r="1" spans="1:18" ht="15.5" x14ac:dyDescent="0.35">
      <c r="A1" s="1" t="s">
        <v>31</v>
      </c>
      <c r="D1" s="2" t="s">
        <v>1</v>
      </c>
      <c r="E1" s="2"/>
      <c r="F1" s="2"/>
      <c r="G1" s="2"/>
      <c r="H1" s="2"/>
      <c r="I1" s="2"/>
    </row>
    <row r="3" spans="1:18" x14ac:dyDescent="0.35">
      <c r="A3" t="s">
        <v>32</v>
      </c>
      <c r="L3" t="s">
        <v>3</v>
      </c>
      <c r="N3" t="s">
        <v>4</v>
      </c>
      <c r="O3" t="s">
        <v>5</v>
      </c>
    </row>
    <row r="4" spans="1:18" x14ac:dyDescent="0.35">
      <c r="O4" t="s">
        <v>6</v>
      </c>
    </row>
    <row r="5" spans="1:18" x14ac:dyDescent="0.35">
      <c r="A5" s="3" t="s">
        <v>10</v>
      </c>
      <c r="B5" s="8">
        <v>1</v>
      </c>
      <c r="C5" t="s">
        <v>71</v>
      </c>
      <c r="G5" s="36" t="s">
        <v>26</v>
      </c>
      <c r="H5" s="36"/>
      <c r="I5" s="3"/>
      <c r="J5" s="3"/>
      <c r="K5" s="3"/>
      <c r="O5" t="s">
        <v>7</v>
      </c>
    </row>
    <row r="6" spans="1:18" x14ac:dyDescent="0.35">
      <c r="A6" s="3" t="s">
        <v>12</v>
      </c>
      <c r="B6" s="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 t="s">
        <v>15</v>
      </c>
      <c r="I6" s="3" t="s">
        <v>16</v>
      </c>
      <c r="J6" s="3"/>
      <c r="K6" s="3"/>
    </row>
    <row r="7" spans="1:18" x14ac:dyDescent="0.35">
      <c r="A7" s="37" t="s">
        <v>17</v>
      </c>
      <c r="B7" s="38"/>
      <c r="C7" s="12">
        <v>68</v>
      </c>
      <c r="D7" s="13">
        <v>68</v>
      </c>
      <c r="E7" s="13">
        <v>69</v>
      </c>
      <c r="F7" s="13">
        <v>67</v>
      </c>
      <c r="G7" s="14">
        <v>69</v>
      </c>
      <c r="H7" s="39">
        <v>3</v>
      </c>
      <c r="I7" s="40">
        <f>(((SUM(C7:G7)-MAX(C7:G7)-MIN(C7:G7))/3)/10)*H7</f>
        <v>20.5</v>
      </c>
      <c r="J7" s="3"/>
      <c r="K7" s="3"/>
      <c r="N7" t="s">
        <v>8</v>
      </c>
      <c r="O7" t="s">
        <v>9</v>
      </c>
    </row>
    <row r="8" spans="1:18" x14ac:dyDescent="0.35">
      <c r="A8" s="41" t="s">
        <v>34</v>
      </c>
      <c r="B8" s="42"/>
      <c r="C8" s="20">
        <v>64</v>
      </c>
      <c r="D8" s="21">
        <v>70</v>
      </c>
      <c r="E8" s="21">
        <v>72</v>
      </c>
      <c r="F8" s="21">
        <v>69</v>
      </c>
      <c r="G8" s="22">
        <v>67</v>
      </c>
      <c r="H8" s="43">
        <v>4</v>
      </c>
      <c r="I8" s="40">
        <f>(((SUM(C8:G8)-MAX(C8:G8)-MIN(C8:G8))/3)/10)*H8</f>
        <v>27.466666666666669</v>
      </c>
      <c r="J8" s="3"/>
      <c r="K8" s="3"/>
    </row>
    <row r="9" spans="1:18" ht="15" thickBot="1" x14ac:dyDescent="0.4">
      <c r="A9" s="44" t="s">
        <v>35</v>
      </c>
      <c r="B9" s="45"/>
      <c r="C9" s="26">
        <v>70</v>
      </c>
      <c r="D9" s="27">
        <v>69</v>
      </c>
      <c r="E9" s="27">
        <v>70</v>
      </c>
      <c r="F9" s="27">
        <v>69</v>
      </c>
      <c r="G9" s="28">
        <v>68</v>
      </c>
      <c r="H9" s="46">
        <v>3</v>
      </c>
      <c r="I9" s="47">
        <f>(((SUM(C9:G9)-MAX(C9:G9)-MIN(C9:G9))/3)/10)*H9</f>
        <v>20.799999999999997</v>
      </c>
      <c r="J9" s="48"/>
      <c r="K9" s="3"/>
    </row>
    <row r="10" spans="1:18" ht="15" thickBot="1" x14ac:dyDescent="0.4">
      <c r="A10" s="3"/>
      <c r="B10" s="4"/>
      <c r="C10" s="6"/>
      <c r="D10" s="6" t="s">
        <v>36</v>
      </c>
      <c r="E10" s="6"/>
      <c r="F10" s="6"/>
      <c r="G10" s="6"/>
      <c r="H10" s="6"/>
      <c r="I10" s="49">
        <f>SUM(I7:I9)</f>
        <v>68.766666666666666</v>
      </c>
      <c r="J10" s="70">
        <f>I10-J11</f>
        <v>68.766666666666666</v>
      </c>
      <c r="K10" s="7"/>
    </row>
    <row r="11" spans="1:18" ht="15" thickBot="1" x14ac:dyDescent="0.4">
      <c r="A11" s="3"/>
      <c r="B11" s="4"/>
      <c r="C11" s="3" t="s">
        <v>20</v>
      </c>
      <c r="D11" s="32"/>
      <c r="E11" s="3"/>
      <c r="F11" s="3"/>
      <c r="G11" s="3"/>
      <c r="H11" s="3"/>
      <c r="I11" s="3" t="s">
        <v>21</v>
      </c>
      <c r="J11" s="33"/>
    </row>
    <row r="12" spans="1:18" x14ac:dyDescent="0.35">
      <c r="A12" s="3"/>
      <c r="B12" s="4"/>
      <c r="C12" s="3" t="s">
        <v>22</v>
      </c>
      <c r="D12" s="34"/>
      <c r="E12" s="3"/>
      <c r="F12" s="3"/>
      <c r="G12" s="3"/>
      <c r="H12" s="3"/>
      <c r="I12" s="7"/>
      <c r="J12" s="3"/>
      <c r="K12" s="7"/>
    </row>
    <row r="13" spans="1:18" x14ac:dyDescent="0.35">
      <c r="P13" t="s">
        <v>118</v>
      </c>
      <c r="Q13" t="s">
        <v>71</v>
      </c>
      <c r="R13" t="s">
        <v>26</v>
      </c>
    </row>
    <row r="14" spans="1:18" x14ac:dyDescent="0.35">
      <c r="A14" s="3" t="s">
        <v>10</v>
      </c>
      <c r="B14" s="8">
        <v>2</v>
      </c>
      <c r="C14" t="s">
        <v>280</v>
      </c>
      <c r="G14" s="36" t="s">
        <v>185</v>
      </c>
      <c r="H14" s="36"/>
      <c r="I14" s="3"/>
      <c r="J14" s="3"/>
      <c r="P14">
        <v>2</v>
      </c>
      <c r="Q14" t="s">
        <v>210</v>
      </c>
      <c r="R14" t="s">
        <v>211</v>
      </c>
    </row>
    <row r="15" spans="1:18" x14ac:dyDescent="0.35">
      <c r="A15" s="3" t="s">
        <v>12</v>
      </c>
      <c r="B15" s="4"/>
      <c r="C15" s="9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15</v>
      </c>
      <c r="I15" s="3" t="s">
        <v>16</v>
      </c>
      <c r="J15" s="3"/>
      <c r="P15">
        <v>3</v>
      </c>
      <c r="Q15" t="s">
        <v>84</v>
      </c>
      <c r="R15" t="s">
        <v>33</v>
      </c>
    </row>
    <row r="16" spans="1:18" x14ac:dyDescent="0.35">
      <c r="A16" s="37" t="s">
        <v>17</v>
      </c>
      <c r="B16" s="38"/>
      <c r="C16" s="12">
        <v>66</v>
      </c>
      <c r="D16" s="13">
        <v>71</v>
      </c>
      <c r="E16" s="13">
        <v>66</v>
      </c>
      <c r="F16" s="13">
        <v>68</v>
      </c>
      <c r="G16" s="14">
        <v>70</v>
      </c>
      <c r="H16" s="39">
        <v>3</v>
      </c>
      <c r="I16" s="40">
        <f>(((SUM(C16:G16)-MAX(C16:G16)-MIN(C16:G16))/3)/10)*H16</f>
        <v>20.399999999999999</v>
      </c>
      <c r="J16" s="3"/>
      <c r="P16">
        <v>4</v>
      </c>
      <c r="Q16" t="s">
        <v>59</v>
      </c>
      <c r="R16" t="s">
        <v>58</v>
      </c>
    </row>
    <row r="17" spans="1:18" x14ac:dyDescent="0.35">
      <c r="A17" s="41" t="s">
        <v>34</v>
      </c>
      <c r="B17" s="42"/>
      <c r="C17" s="20">
        <v>63</v>
      </c>
      <c r="D17" s="21">
        <v>66</v>
      </c>
      <c r="E17" s="21">
        <v>70</v>
      </c>
      <c r="F17" s="21">
        <v>67</v>
      </c>
      <c r="G17" s="22">
        <v>67</v>
      </c>
      <c r="H17" s="43">
        <v>4</v>
      </c>
      <c r="I17" s="40">
        <f>(((SUM(C17:G17)-MAX(C17:G17)-MIN(C17:G17))/3)/10)*H17</f>
        <v>26.666666666666668</v>
      </c>
      <c r="J17" s="3"/>
      <c r="P17">
        <v>5</v>
      </c>
      <c r="Q17" t="s">
        <v>148</v>
      </c>
      <c r="R17" t="s">
        <v>147</v>
      </c>
    </row>
    <row r="18" spans="1:18" ht="15" thickBot="1" x14ac:dyDescent="0.4">
      <c r="A18" s="44" t="s">
        <v>35</v>
      </c>
      <c r="B18" s="45"/>
      <c r="C18" s="26">
        <v>68</v>
      </c>
      <c r="D18" s="27">
        <v>72</v>
      </c>
      <c r="E18" s="27">
        <v>64</v>
      </c>
      <c r="F18" s="27">
        <v>70</v>
      </c>
      <c r="G18" s="28">
        <v>68</v>
      </c>
      <c r="H18" s="46">
        <v>3</v>
      </c>
      <c r="I18" s="47">
        <f>(((SUM(C18:G18)-MAX(C18:G18)-MIN(C18:G18))/3)/10)*H18</f>
        <v>20.6</v>
      </c>
      <c r="J18" s="48"/>
      <c r="P18">
        <v>6</v>
      </c>
      <c r="Q18" t="s">
        <v>27</v>
      </c>
      <c r="R18" t="s">
        <v>11</v>
      </c>
    </row>
    <row r="19" spans="1:18" ht="15" thickBot="1" x14ac:dyDescent="0.4">
      <c r="A19" s="3"/>
      <c r="B19" s="4"/>
      <c r="C19" s="6"/>
      <c r="D19" s="6" t="s">
        <v>36</v>
      </c>
      <c r="E19" s="6"/>
      <c r="F19" s="6"/>
      <c r="G19" s="6"/>
      <c r="H19" s="6"/>
      <c r="I19" s="49">
        <f>SUM(I16:I18)</f>
        <v>67.666666666666657</v>
      </c>
      <c r="J19" s="70">
        <f>I19-J20</f>
        <v>67.666666666666657</v>
      </c>
      <c r="P19">
        <v>7</v>
      </c>
      <c r="Q19" t="s">
        <v>38</v>
      </c>
      <c r="R19" t="s">
        <v>33</v>
      </c>
    </row>
    <row r="20" spans="1:18" ht="15" thickBot="1" x14ac:dyDescent="0.4">
      <c r="A20" s="3"/>
      <c r="B20" s="4"/>
      <c r="C20" s="3" t="s">
        <v>20</v>
      </c>
      <c r="D20" s="32"/>
      <c r="E20" s="3"/>
      <c r="F20" s="3"/>
      <c r="G20" s="3"/>
      <c r="H20" s="3"/>
      <c r="I20" s="3" t="s">
        <v>21</v>
      </c>
      <c r="J20" s="33"/>
      <c r="P20">
        <v>8</v>
      </c>
      <c r="Q20" t="s">
        <v>224</v>
      </c>
      <c r="R20" t="s">
        <v>26</v>
      </c>
    </row>
    <row r="21" spans="1:18" x14ac:dyDescent="0.35">
      <c r="A21" s="3"/>
      <c r="B21" s="4"/>
      <c r="C21" s="3" t="s">
        <v>22</v>
      </c>
      <c r="D21" s="34"/>
      <c r="E21" s="3"/>
      <c r="F21" s="3"/>
      <c r="G21" s="3"/>
      <c r="H21" s="3"/>
      <c r="I21" s="7"/>
      <c r="J21" s="3"/>
    </row>
    <row r="23" spans="1:18" x14ac:dyDescent="0.35">
      <c r="A23" s="3" t="s">
        <v>10</v>
      </c>
      <c r="B23" s="8">
        <v>3</v>
      </c>
      <c r="C23" t="s">
        <v>84</v>
      </c>
      <c r="G23" s="36" t="s">
        <v>33</v>
      </c>
      <c r="H23" s="36"/>
      <c r="I23" s="3"/>
      <c r="J23" s="3"/>
    </row>
    <row r="24" spans="1:18" x14ac:dyDescent="0.35">
      <c r="A24" s="3" t="s">
        <v>12</v>
      </c>
      <c r="B24" s="4"/>
      <c r="C24" s="9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15</v>
      </c>
      <c r="I24" s="3" t="s">
        <v>16</v>
      </c>
      <c r="J24" s="3"/>
    </row>
    <row r="25" spans="1:18" x14ac:dyDescent="0.35">
      <c r="A25" s="37" t="s">
        <v>17</v>
      </c>
      <c r="B25" s="38"/>
      <c r="C25" s="12">
        <v>55</v>
      </c>
      <c r="D25" s="13">
        <v>58</v>
      </c>
      <c r="E25" s="13">
        <v>55</v>
      </c>
      <c r="F25" s="13">
        <v>62</v>
      </c>
      <c r="G25" s="14">
        <v>56</v>
      </c>
      <c r="H25" s="39">
        <v>3</v>
      </c>
      <c r="I25" s="40">
        <f>(((SUM(C25:G25)-MAX(C25:G25)-MIN(C25:G25))/3)/10)*H25</f>
        <v>16.900000000000002</v>
      </c>
      <c r="J25" s="3"/>
    </row>
    <row r="26" spans="1:18" x14ac:dyDescent="0.35">
      <c r="A26" s="41" t="s">
        <v>34</v>
      </c>
      <c r="B26" s="42"/>
      <c r="C26" s="20">
        <v>59</v>
      </c>
      <c r="D26" s="21">
        <v>64</v>
      </c>
      <c r="E26" s="21">
        <v>61</v>
      </c>
      <c r="F26" s="21">
        <v>60</v>
      </c>
      <c r="G26" s="22">
        <v>57</v>
      </c>
      <c r="H26" s="43">
        <v>4</v>
      </c>
      <c r="I26" s="40">
        <f>(((SUM(C26:G26)-MAX(C26:G26)-MIN(C26:G26))/3)/10)*H26</f>
        <v>24</v>
      </c>
      <c r="J26" s="3"/>
    </row>
    <row r="27" spans="1:18" ht="15" thickBot="1" x14ac:dyDescent="0.4">
      <c r="A27" s="44" t="s">
        <v>35</v>
      </c>
      <c r="B27" s="45"/>
      <c r="C27" s="26">
        <v>55</v>
      </c>
      <c r="D27" s="27">
        <v>60</v>
      </c>
      <c r="E27" s="27">
        <v>59</v>
      </c>
      <c r="F27" s="27">
        <v>59</v>
      </c>
      <c r="G27" s="28">
        <v>55</v>
      </c>
      <c r="H27" s="46">
        <v>3</v>
      </c>
      <c r="I27" s="47">
        <f>(((SUM(C27:G27)-MAX(C27:G27)-MIN(C27:G27))/3)/10)*H27</f>
        <v>17.3</v>
      </c>
      <c r="J27" s="48"/>
    </row>
    <row r="28" spans="1:18" ht="15" thickBot="1" x14ac:dyDescent="0.4">
      <c r="A28" s="3"/>
      <c r="B28" s="4"/>
      <c r="C28" s="6"/>
      <c r="D28" s="6" t="s">
        <v>36</v>
      </c>
      <c r="E28" s="6"/>
      <c r="F28" s="6"/>
      <c r="G28" s="6"/>
      <c r="H28" s="6"/>
      <c r="I28" s="49">
        <f>SUM(I25:I27)</f>
        <v>58.2</v>
      </c>
      <c r="J28" s="70">
        <f>I28-J29</f>
        <v>58.2</v>
      </c>
    </row>
    <row r="29" spans="1:18" ht="15" thickBot="1" x14ac:dyDescent="0.4">
      <c r="A29" s="3"/>
      <c r="B29" s="4"/>
      <c r="C29" s="3" t="s">
        <v>20</v>
      </c>
      <c r="D29" s="32"/>
      <c r="E29" s="3"/>
      <c r="F29" s="3"/>
      <c r="G29" s="3"/>
      <c r="H29" s="3"/>
      <c r="I29" s="3" t="s">
        <v>21</v>
      </c>
      <c r="J29" s="33"/>
    </row>
    <row r="30" spans="1:18" x14ac:dyDescent="0.35">
      <c r="A30" s="3"/>
      <c r="B30" s="4"/>
      <c r="C30" s="3" t="s">
        <v>22</v>
      </c>
      <c r="D30" s="34"/>
      <c r="E30" s="3"/>
      <c r="F30" s="3"/>
      <c r="G30" s="3"/>
      <c r="H30" s="3"/>
      <c r="I30" s="7"/>
      <c r="J30" s="3"/>
    </row>
    <row r="32" spans="1:18" x14ac:dyDescent="0.35">
      <c r="A32" s="3" t="s">
        <v>10</v>
      </c>
      <c r="B32" s="8">
        <v>4</v>
      </c>
      <c r="C32" t="s">
        <v>59</v>
      </c>
      <c r="G32" s="36" t="s">
        <v>58</v>
      </c>
      <c r="H32" s="36"/>
      <c r="I32" s="3"/>
      <c r="J32" s="3"/>
    </row>
    <row r="33" spans="1:10" x14ac:dyDescent="0.35">
      <c r="A33" s="3" t="s">
        <v>12</v>
      </c>
      <c r="B33" s="4"/>
      <c r="C33" s="9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15</v>
      </c>
      <c r="I33" s="3" t="s">
        <v>16</v>
      </c>
      <c r="J33" s="3"/>
    </row>
    <row r="34" spans="1:10" x14ac:dyDescent="0.35">
      <c r="A34" s="37" t="s">
        <v>17</v>
      </c>
      <c r="B34" s="38"/>
      <c r="C34" s="12">
        <v>66</v>
      </c>
      <c r="D34" s="13">
        <v>68</v>
      </c>
      <c r="E34" s="13">
        <v>67</v>
      </c>
      <c r="F34" s="13">
        <v>66</v>
      </c>
      <c r="G34" s="14">
        <v>69</v>
      </c>
      <c r="H34" s="39">
        <v>3</v>
      </c>
      <c r="I34" s="40">
        <f>(((SUM(C34:G34)-MAX(C34:G34)-MIN(C34:G34))/3)/10)*H34</f>
        <v>20.100000000000001</v>
      </c>
      <c r="J34" s="3"/>
    </row>
    <row r="35" spans="1:10" x14ac:dyDescent="0.35">
      <c r="A35" s="41" t="s">
        <v>34</v>
      </c>
      <c r="B35" s="42"/>
      <c r="C35" s="20">
        <v>60</v>
      </c>
      <c r="D35" s="21">
        <v>68</v>
      </c>
      <c r="E35" s="21">
        <v>69</v>
      </c>
      <c r="F35" s="21">
        <v>67</v>
      </c>
      <c r="G35" s="22">
        <v>65</v>
      </c>
      <c r="H35" s="43">
        <v>4</v>
      </c>
      <c r="I35" s="40">
        <f>(((SUM(C35:G35)-MAX(C35:G35)-MIN(C35:G35))/3)/10)*H35</f>
        <v>26.666666666666668</v>
      </c>
      <c r="J35" s="3"/>
    </row>
    <row r="36" spans="1:10" ht="15" thickBot="1" x14ac:dyDescent="0.4">
      <c r="A36" s="44" t="s">
        <v>35</v>
      </c>
      <c r="B36" s="45"/>
      <c r="C36" s="26">
        <v>65</v>
      </c>
      <c r="D36" s="27">
        <v>69</v>
      </c>
      <c r="E36" s="27">
        <v>66</v>
      </c>
      <c r="F36" s="27">
        <v>68</v>
      </c>
      <c r="G36" s="28">
        <v>68</v>
      </c>
      <c r="H36" s="46">
        <v>3</v>
      </c>
      <c r="I36" s="47">
        <f>(((SUM(C36:G36)-MAX(C36:G36)-MIN(C36:G36))/3)/10)*H36</f>
        <v>20.199999999999996</v>
      </c>
      <c r="J36" s="48"/>
    </row>
    <row r="37" spans="1:10" ht="15" thickBot="1" x14ac:dyDescent="0.4">
      <c r="A37" s="3"/>
      <c r="B37" s="4"/>
      <c r="C37" s="6"/>
      <c r="D37" s="6" t="s">
        <v>36</v>
      </c>
      <c r="E37" s="6"/>
      <c r="F37" s="6"/>
      <c r="G37" s="6"/>
      <c r="H37" s="6"/>
      <c r="I37" s="49">
        <f>SUM(I34:I36)</f>
        <v>66.966666666666669</v>
      </c>
      <c r="J37" s="70">
        <f>I37-J38</f>
        <v>66.966666666666669</v>
      </c>
    </row>
    <row r="38" spans="1:10" ht="15" thickBot="1" x14ac:dyDescent="0.4">
      <c r="A38" s="3"/>
      <c r="B38" s="4"/>
      <c r="C38" s="3" t="s">
        <v>20</v>
      </c>
      <c r="D38" s="32"/>
      <c r="E38" s="3"/>
      <c r="F38" s="3"/>
      <c r="G38" s="3"/>
      <c r="H38" s="3"/>
      <c r="I38" s="3" t="s">
        <v>21</v>
      </c>
      <c r="J38" s="33"/>
    </row>
    <row r="39" spans="1:10" x14ac:dyDescent="0.35">
      <c r="A39" s="3"/>
      <c r="B39" s="4"/>
      <c r="C39" s="3" t="s">
        <v>22</v>
      </c>
      <c r="D39" s="34"/>
      <c r="E39" s="3"/>
      <c r="F39" s="3"/>
      <c r="G39" s="3"/>
      <c r="H39" s="3"/>
      <c r="I39" s="7"/>
      <c r="J39" s="3"/>
    </row>
    <row r="41" spans="1:10" x14ac:dyDescent="0.35">
      <c r="A41" s="3" t="s">
        <v>10</v>
      </c>
      <c r="B41" s="8">
        <v>5</v>
      </c>
      <c r="C41" t="s">
        <v>148</v>
      </c>
      <c r="G41" s="36" t="s">
        <v>147</v>
      </c>
      <c r="H41" s="36"/>
      <c r="I41" s="3"/>
      <c r="J41" s="3"/>
    </row>
    <row r="42" spans="1:10" x14ac:dyDescent="0.35">
      <c r="A42" s="3" t="s">
        <v>12</v>
      </c>
      <c r="B42" s="4"/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15</v>
      </c>
      <c r="I42" s="3" t="s">
        <v>16</v>
      </c>
      <c r="J42" s="3"/>
    </row>
    <row r="43" spans="1:10" x14ac:dyDescent="0.35">
      <c r="A43" s="37" t="s">
        <v>17</v>
      </c>
      <c r="B43" s="38"/>
      <c r="C43" s="12">
        <v>56</v>
      </c>
      <c r="D43" s="13">
        <v>57</v>
      </c>
      <c r="E43" s="13">
        <v>52</v>
      </c>
      <c r="F43" s="13">
        <v>60</v>
      </c>
      <c r="G43" s="14">
        <v>57</v>
      </c>
      <c r="H43" s="39">
        <v>3</v>
      </c>
      <c r="I43" s="40">
        <f>(((SUM(C43:G43)-MAX(C43:G43)-MIN(C43:G43))/3)/10)*H43</f>
        <v>17</v>
      </c>
      <c r="J43" s="3"/>
    </row>
    <row r="44" spans="1:10" x14ac:dyDescent="0.35">
      <c r="A44" s="41" t="s">
        <v>34</v>
      </c>
      <c r="B44" s="42"/>
      <c r="C44" s="20">
        <v>57</v>
      </c>
      <c r="D44" s="21">
        <v>59</v>
      </c>
      <c r="E44" s="21">
        <v>58</v>
      </c>
      <c r="F44" s="21">
        <v>58</v>
      </c>
      <c r="G44" s="22">
        <v>55</v>
      </c>
      <c r="H44" s="43">
        <v>4</v>
      </c>
      <c r="I44" s="40">
        <f>(((SUM(C44:G44)-MAX(C44:G44)-MIN(C44:G44))/3)/10)*H44</f>
        <v>23.066666666666666</v>
      </c>
      <c r="J44" s="3"/>
    </row>
    <row r="45" spans="1:10" ht="15" thickBot="1" x14ac:dyDescent="0.4">
      <c r="A45" s="44" t="s">
        <v>35</v>
      </c>
      <c r="B45" s="45"/>
      <c r="C45" s="26">
        <v>58</v>
      </c>
      <c r="D45" s="27">
        <v>58</v>
      </c>
      <c r="E45" s="27">
        <v>53</v>
      </c>
      <c r="F45" s="27">
        <v>56</v>
      </c>
      <c r="G45" s="28">
        <v>56</v>
      </c>
      <c r="H45" s="46">
        <v>3</v>
      </c>
      <c r="I45" s="47">
        <f>(((SUM(C45:G45)-MAX(C45:G45)-MIN(C45:G45))/3)/10)*H45</f>
        <v>17</v>
      </c>
      <c r="J45" s="48"/>
    </row>
    <row r="46" spans="1:10" ht="15" thickBot="1" x14ac:dyDescent="0.4">
      <c r="A46" s="3"/>
      <c r="B46" s="4"/>
      <c r="C46" s="6"/>
      <c r="D46" s="6" t="s">
        <v>36</v>
      </c>
      <c r="E46" s="6"/>
      <c r="F46" s="6"/>
      <c r="G46" s="6"/>
      <c r="H46" s="6"/>
      <c r="I46" s="49">
        <f>SUM(I43:I45)</f>
        <v>57.066666666666663</v>
      </c>
      <c r="J46" s="70">
        <f>I46-J47</f>
        <v>57.066666666666663</v>
      </c>
    </row>
    <row r="47" spans="1:10" ht="15" thickBot="1" x14ac:dyDescent="0.4">
      <c r="A47" s="3"/>
      <c r="B47" s="4"/>
      <c r="C47" s="3" t="s">
        <v>20</v>
      </c>
      <c r="D47" s="32"/>
      <c r="E47" s="3"/>
      <c r="F47" s="3"/>
      <c r="G47" s="3"/>
      <c r="H47" s="3"/>
      <c r="I47" s="3" t="s">
        <v>21</v>
      </c>
      <c r="J47" s="33"/>
    </row>
    <row r="48" spans="1:10" x14ac:dyDescent="0.35">
      <c r="A48" s="3"/>
      <c r="B48" s="4"/>
      <c r="C48" s="3" t="s">
        <v>22</v>
      </c>
      <c r="D48" s="34"/>
      <c r="E48" s="3"/>
      <c r="F48" s="3"/>
      <c r="G48" s="3"/>
      <c r="H48" s="3"/>
      <c r="I48" s="7"/>
      <c r="J48" s="3"/>
    </row>
    <row r="50" spans="1:10" x14ac:dyDescent="0.35">
      <c r="A50" s="3" t="s">
        <v>10</v>
      </c>
      <c r="B50" s="8">
        <v>6</v>
      </c>
      <c r="C50" t="s">
        <v>27</v>
      </c>
      <c r="G50" s="36" t="s">
        <v>11</v>
      </c>
      <c r="H50" s="36"/>
      <c r="I50" s="3"/>
      <c r="J50" s="3"/>
    </row>
    <row r="51" spans="1:10" x14ac:dyDescent="0.35">
      <c r="A51" s="3" t="s">
        <v>12</v>
      </c>
      <c r="B51" s="4"/>
      <c r="C51" s="9">
        <v>1</v>
      </c>
      <c r="D51" s="9">
        <v>2</v>
      </c>
      <c r="E51" s="9">
        <v>3</v>
      </c>
      <c r="F51" s="9">
        <v>4</v>
      </c>
      <c r="G51" s="9">
        <v>5</v>
      </c>
      <c r="H51" s="9" t="s">
        <v>15</v>
      </c>
      <c r="I51" s="3" t="s">
        <v>16</v>
      </c>
      <c r="J51" s="3"/>
    </row>
    <row r="52" spans="1:10" x14ac:dyDescent="0.35">
      <c r="A52" s="37" t="s">
        <v>17</v>
      </c>
      <c r="B52" s="38"/>
      <c r="C52" s="12">
        <v>61</v>
      </c>
      <c r="D52" s="13">
        <v>66</v>
      </c>
      <c r="E52" s="13">
        <v>62</v>
      </c>
      <c r="F52" s="13">
        <v>61</v>
      </c>
      <c r="G52" s="14">
        <v>63</v>
      </c>
      <c r="H52" s="39">
        <v>3</v>
      </c>
      <c r="I52" s="40">
        <f>(((SUM(C52:G52)-MAX(C52:G52)-MIN(C52:G52))/3)/10)*H52</f>
        <v>18.600000000000001</v>
      </c>
      <c r="J52" s="3"/>
    </row>
    <row r="53" spans="1:10" x14ac:dyDescent="0.35">
      <c r="A53" s="41" t="s">
        <v>34</v>
      </c>
      <c r="B53" s="42"/>
      <c r="C53" s="20">
        <v>58</v>
      </c>
      <c r="D53" s="21">
        <v>64</v>
      </c>
      <c r="E53" s="21">
        <v>65</v>
      </c>
      <c r="F53" s="21">
        <v>60</v>
      </c>
      <c r="G53" s="22">
        <v>60</v>
      </c>
      <c r="H53" s="43">
        <v>4</v>
      </c>
      <c r="I53" s="40">
        <f>(((SUM(C53:G53)-MAX(C53:G53)-MIN(C53:G53))/3)/10)*H53</f>
        <v>24.533333333333335</v>
      </c>
      <c r="J53" s="3"/>
    </row>
    <row r="54" spans="1:10" ht="15" thickBot="1" x14ac:dyDescent="0.4">
      <c r="A54" s="44" t="s">
        <v>35</v>
      </c>
      <c r="B54" s="45"/>
      <c r="C54" s="26">
        <v>61</v>
      </c>
      <c r="D54" s="27">
        <v>68</v>
      </c>
      <c r="E54" s="27">
        <v>61</v>
      </c>
      <c r="F54" s="27">
        <v>57</v>
      </c>
      <c r="G54" s="28">
        <v>62</v>
      </c>
      <c r="H54" s="46">
        <v>3</v>
      </c>
      <c r="I54" s="47">
        <f>(((SUM(C54:G54)-MAX(C54:G54)-MIN(C54:G54))/3)/10)*H54</f>
        <v>18.400000000000002</v>
      </c>
      <c r="J54" s="48"/>
    </row>
    <row r="55" spans="1:10" ht="15" thickBot="1" x14ac:dyDescent="0.4">
      <c r="A55" s="3"/>
      <c r="B55" s="4"/>
      <c r="C55" s="6"/>
      <c r="D55" s="6" t="s">
        <v>36</v>
      </c>
      <c r="E55" s="6"/>
      <c r="F55" s="6"/>
      <c r="G55" s="6"/>
      <c r="H55" s="6"/>
      <c r="I55" s="49">
        <f>SUM(I52:I54)</f>
        <v>61.533333333333346</v>
      </c>
      <c r="J55" s="70">
        <f>I55-J56</f>
        <v>61.533333333333346</v>
      </c>
    </row>
    <row r="56" spans="1:10" ht="15" thickBot="1" x14ac:dyDescent="0.4">
      <c r="A56" s="3"/>
      <c r="B56" s="4"/>
      <c r="C56" s="3" t="s">
        <v>20</v>
      </c>
      <c r="D56" s="32"/>
      <c r="E56" s="3"/>
      <c r="F56" s="3"/>
      <c r="G56" s="3"/>
      <c r="H56" s="3"/>
      <c r="I56" s="3" t="s">
        <v>21</v>
      </c>
      <c r="J56" s="33"/>
    </row>
    <row r="57" spans="1:10" x14ac:dyDescent="0.35">
      <c r="A57" s="3"/>
      <c r="B57" s="4"/>
      <c r="C57" s="3" t="s">
        <v>22</v>
      </c>
      <c r="D57" s="34"/>
      <c r="E57" s="3"/>
      <c r="F57" s="3"/>
      <c r="G57" s="3"/>
      <c r="H57" s="3"/>
      <c r="I57" s="7"/>
      <c r="J57" s="3"/>
    </row>
    <row r="59" spans="1:10" x14ac:dyDescent="0.35">
      <c r="A59" s="3" t="s">
        <v>10</v>
      </c>
      <c r="B59" s="8">
        <v>7</v>
      </c>
      <c r="C59" t="s">
        <v>38</v>
      </c>
      <c r="G59" s="36" t="s">
        <v>33</v>
      </c>
      <c r="H59" s="36"/>
      <c r="I59" s="3"/>
      <c r="J59" s="3"/>
    </row>
    <row r="60" spans="1:10" x14ac:dyDescent="0.35">
      <c r="A60" s="3" t="s">
        <v>12</v>
      </c>
      <c r="B60" s="4"/>
      <c r="C60" s="9">
        <v>1</v>
      </c>
      <c r="D60" s="9">
        <v>2</v>
      </c>
      <c r="E60" s="9">
        <v>3</v>
      </c>
      <c r="F60" s="9">
        <v>4</v>
      </c>
      <c r="G60" s="9">
        <v>5</v>
      </c>
      <c r="H60" s="9" t="s">
        <v>15</v>
      </c>
      <c r="I60" s="3" t="s">
        <v>16</v>
      </c>
      <c r="J60" s="3"/>
    </row>
    <row r="61" spans="1:10" x14ac:dyDescent="0.35">
      <c r="A61" s="37" t="s">
        <v>17</v>
      </c>
      <c r="B61" s="38"/>
      <c r="C61" s="12">
        <v>62</v>
      </c>
      <c r="D61" s="13">
        <v>68</v>
      </c>
      <c r="E61" s="13">
        <v>63</v>
      </c>
      <c r="F61" s="13">
        <v>63</v>
      </c>
      <c r="G61" s="14">
        <v>65</v>
      </c>
      <c r="H61" s="39">
        <v>3</v>
      </c>
      <c r="I61" s="40">
        <f>(((SUM(C61:G61)-MAX(C61:G61)-MIN(C61:G61))/3)/10)*H61</f>
        <v>19.099999999999998</v>
      </c>
      <c r="J61" s="3"/>
    </row>
    <row r="62" spans="1:10" x14ac:dyDescent="0.35">
      <c r="A62" s="41" t="s">
        <v>34</v>
      </c>
      <c r="B62" s="42"/>
      <c r="C62" s="20">
        <v>59</v>
      </c>
      <c r="D62" s="21">
        <v>67</v>
      </c>
      <c r="E62" s="21">
        <v>67</v>
      </c>
      <c r="F62" s="21">
        <v>64</v>
      </c>
      <c r="G62" s="22">
        <v>64</v>
      </c>
      <c r="H62" s="43">
        <v>4</v>
      </c>
      <c r="I62" s="40">
        <f>(((SUM(C62:G62)-MAX(C62:G62)-MIN(C62:G62))/3)/10)*H62</f>
        <v>26</v>
      </c>
      <c r="J62" s="3"/>
    </row>
    <row r="63" spans="1:10" ht="15" thickBot="1" x14ac:dyDescent="0.4">
      <c r="A63" s="44" t="s">
        <v>35</v>
      </c>
      <c r="B63" s="45"/>
      <c r="C63" s="26">
        <v>64</v>
      </c>
      <c r="D63" s="27">
        <v>68</v>
      </c>
      <c r="E63" s="27">
        <v>60</v>
      </c>
      <c r="F63" s="27">
        <v>62</v>
      </c>
      <c r="G63" s="28">
        <v>64</v>
      </c>
      <c r="H63" s="46">
        <v>3</v>
      </c>
      <c r="I63" s="47">
        <f>(((SUM(C63:G63)-MAX(C63:G63)-MIN(C63:G63))/3)/10)*H63</f>
        <v>19</v>
      </c>
      <c r="J63" s="48"/>
    </row>
    <row r="64" spans="1:10" ht="15" thickBot="1" x14ac:dyDescent="0.4">
      <c r="A64" s="3"/>
      <c r="B64" s="4"/>
      <c r="C64" s="6"/>
      <c r="D64" s="6" t="s">
        <v>36</v>
      </c>
      <c r="E64" s="6"/>
      <c r="F64" s="6"/>
      <c r="G64" s="6"/>
      <c r="H64" s="6"/>
      <c r="I64" s="49">
        <f>SUM(I61:I63)</f>
        <v>64.099999999999994</v>
      </c>
      <c r="J64" s="70">
        <f>I64-J65</f>
        <v>64.099999999999994</v>
      </c>
    </row>
    <row r="65" spans="1:10" ht="15" thickBot="1" x14ac:dyDescent="0.4">
      <c r="A65" s="3"/>
      <c r="B65" s="4"/>
      <c r="C65" s="3" t="s">
        <v>20</v>
      </c>
      <c r="D65" s="32"/>
      <c r="E65" s="3"/>
      <c r="F65" s="3"/>
      <c r="G65" s="3"/>
      <c r="H65" s="3"/>
      <c r="I65" s="3" t="s">
        <v>21</v>
      </c>
      <c r="J65" s="33"/>
    </row>
    <row r="66" spans="1:10" x14ac:dyDescent="0.35">
      <c r="A66" s="3"/>
      <c r="B66" s="4"/>
      <c r="C66" s="3" t="s">
        <v>22</v>
      </c>
      <c r="D66" s="34"/>
      <c r="E66" s="3"/>
      <c r="F66" s="3"/>
      <c r="G66" s="3"/>
      <c r="H66" s="3"/>
      <c r="I66" s="7"/>
      <c r="J66" s="3"/>
    </row>
    <row r="68" spans="1:10" x14ac:dyDescent="0.35">
      <c r="A68" s="3" t="s">
        <v>10</v>
      </c>
      <c r="B68" s="8">
        <v>8</v>
      </c>
      <c r="C68" t="s">
        <v>49</v>
      </c>
      <c r="G68" s="36" t="s">
        <v>26</v>
      </c>
      <c r="H68" s="36"/>
      <c r="I68" s="3"/>
      <c r="J68" s="3"/>
    </row>
    <row r="69" spans="1:10" x14ac:dyDescent="0.35">
      <c r="A69" s="3" t="s">
        <v>12</v>
      </c>
      <c r="B69" s="4"/>
      <c r="C69" s="9">
        <v>1</v>
      </c>
      <c r="D69" s="9">
        <v>2</v>
      </c>
      <c r="E69" s="9">
        <v>3</v>
      </c>
      <c r="F69" s="9">
        <v>4</v>
      </c>
      <c r="G69" s="9">
        <v>5</v>
      </c>
      <c r="H69" s="9" t="s">
        <v>15</v>
      </c>
      <c r="I69" s="3" t="s">
        <v>16</v>
      </c>
      <c r="J69" s="3"/>
    </row>
    <row r="70" spans="1:10" x14ac:dyDescent="0.35">
      <c r="A70" s="37" t="s">
        <v>17</v>
      </c>
      <c r="B70" s="38"/>
      <c r="C70" s="12">
        <v>64</v>
      </c>
      <c r="D70" s="13">
        <v>66</v>
      </c>
      <c r="E70" s="13">
        <v>65</v>
      </c>
      <c r="F70" s="13">
        <v>67</v>
      </c>
      <c r="G70" s="14">
        <v>66</v>
      </c>
      <c r="H70" s="39">
        <v>3</v>
      </c>
      <c r="I70" s="40">
        <f>(((SUM(C70:G70)-MAX(C70:G70)-MIN(C70:G70))/3)/10)*H70</f>
        <v>19.700000000000003</v>
      </c>
      <c r="J70" s="3"/>
    </row>
    <row r="71" spans="1:10" x14ac:dyDescent="0.35">
      <c r="A71" s="41" t="s">
        <v>34</v>
      </c>
      <c r="B71" s="42"/>
      <c r="C71" s="20">
        <v>60</v>
      </c>
      <c r="D71" s="21">
        <v>68</v>
      </c>
      <c r="E71" s="21">
        <v>67</v>
      </c>
      <c r="F71" s="21">
        <v>66</v>
      </c>
      <c r="G71" s="22">
        <v>66</v>
      </c>
      <c r="H71" s="43">
        <v>4</v>
      </c>
      <c r="I71" s="40">
        <f>(((SUM(C71:G71)-MAX(C71:G71)-MIN(C71:G71))/3)/10)*H71</f>
        <v>26.533333333333331</v>
      </c>
      <c r="J71" s="3"/>
    </row>
    <row r="72" spans="1:10" ht="15" thickBot="1" x14ac:dyDescent="0.4">
      <c r="A72" s="44" t="s">
        <v>35</v>
      </c>
      <c r="B72" s="45"/>
      <c r="C72" s="26">
        <v>66</v>
      </c>
      <c r="D72" s="27">
        <v>68</v>
      </c>
      <c r="E72" s="27">
        <v>65</v>
      </c>
      <c r="F72" s="27">
        <v>68</v>
      </c>
      <c r="G72" s="28">
        <v>65</v>
      </c>
      <c r="H72" s="46">
        <v>3</v>
      </c>
      <c r="I72" s="47">
        <f>(((SUM(C72:G72)-MAX(C72:G72)-MIN(C72:G72))/3)/10)*H72</f>
        <v>19.899999999999999</v>
      </c>
      <c r="J72" s="48"/>
    </row>
    <row r="73" spans="1:10" ht="15" thickBot="1" x14ac:dyDescent="0.4">
      <c r="A73" s="3"/>
      <c r="B73" s="4"/>
      <c r="C73" s="6"/>
      <c r="D73" s="6" t="s">
        <v>36</v>
      </c>
      <c r="E73" s="6"/>
      <c r="F73" s="6"/>
      <c r="G73" s="6"/>
      <c r="H73" s="6"/>
      <c r="I73" s="49">
        <f>SUM(I70:I72)</f>
        <v>66.133333333333326</v>
      </c>
      <c r="J73" s="70">
        <f>I73-J74</f>
        <v>66.133333333333326</v>
      </c>
    </row>
    <row r="74" spans="1:10" ht="15" thickBot="1" x14ac:dyDescent="0.4">
      <c r="A74" s="3"/>
      <c r="B74" s="4"/>
      <c r="C74" s="3" t="s">
        <v>20</v>
      </c>
      <c r="D74" s="32"/>
      <c r="E74" s="3"/>
      <c r="F74" s="3"/>
      <c r="G74" s="3"/>
      <c r="H74" s="3"/>
      <c r="I74" s="3" t="s">
        <v>21</v>
      </c>
      <c r="J74" s="33"/>
    </row>
    <row r="75" spans="1:10" x14ac:dyDescent="0.35">
      <c r="A75" s="3"/>
      <c r="B75" s="4"/>
      <c r="C75" s="3" t="s">
        <v>22</v>
      </c>
      <c r="D75" s="34"/>
      <c r="E75" s="3"/>
      <c r="F75" s="3"/>
      <c r="G75" s="3"/>
      <c r="H75" s="3"/>
      <c r="I75" s="7"/>
      <c r="J75" s="3"/>
    </row>
  </sheetData>
  <dataValidations count="1">
    <dataValidation type="whole" allowBlank="1" showInputMessage="1" showErrorMessage="1" sqref="C70:G72 C16:G18 C25:G27 C34:G36 C43:G45 C52:G54 C61:G63 C7:G9" xr:uid="{6588208D-48DC-4886-ABFB-4BA1B7BDA7A2}">
      <formula1>0</formula1>
      <formula2>100</formula2>
    </dataValidation>
  </dataValidations>
  <pageMargins left="0.7" right="0.7" top="0.75" bottom="0.75" header="0.3" footer="0.3"/>
  <pageSetup paperSize="9" scale="98" orientation="portrait" horizontalDpi="360" verticalDpi="360" r:id="rId1"/>
  <rowBreaks count="1" manualBreakCount="1">
    <brk id="49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C986-6885-4E29-BA74-A69BA6C82BEB}">
  <dimension ref="A1:P95"/>
  <sheetViews>
    <sheetView zoomScaleNormal="100" workbookViewId="0">
      <selection activeCell="N67" sqref="N67"/>
    </sheetView>
  </sheetViews>
  <sheetFormatPr defaultRowHeight="14.5" x14ac:dyDescent="0.35"/>
  <cols>
    <col min="15" max="15" width="26.6328125" bestFit="1" customWidth="1"/>
  </cols>
  <sheetData>
    <row r="1" spans="1:16" ht="15.5" x14ac:dyDescent="0.35">
      <c r="A1" s="1" t="s">
        <v>39</v>
      </c>
      <c r="D1" s="2" t="s">
        <v>1</v>
      </c>
      <c r="E1" s="2"/>
      <c r="F1" s="2"/>
      <c r="G1" s="2"/>
      <c r="H1" s="2"/>
      <c r="I1" s="2"/>
    </row>
    <row r="2" spans="1:16" ht="15.5" x14ac:dyDescent="0.35">
      <c r="A2" s="1"/>
    </row>
    <row r="3" spans="1:16" ht="15.5" x14ac:dyDescent="0.35">
      <c r="A3" s="1"/>
    </row>
    <row r="4" spans="1:16" x14ac:dyDescent="0.35">
      <c r="A4" t="s">
        <v>40</v>
      </c>
      <c r="L4" t="s">
        <v>3</v>
      </c>
      <c r="N4" t="s">
        <v>4</v>
      </c>
      <c r="O4" t="s">
        <v>5</v>
      </c>
    </row>
    <row r="5" spans="1:16" x14ac:dyDescent="0.35">
      <c r="O5" t="s">
        <v>6</v>
      </c>
    </row>
    <row r="6" spans="1:16" x14ac:dyDescent="0.35">
      <c r="A6" s="3" t="s">
        <v>10</v>
      </c>
      <c r="B6" s="8">
        <v>1</v>
      </c>
      <c r="C6" t="s">
        <v>204</v>
      </c>
      <c r="G6" t="s">
        <v>33</v>
      </c>
      <c r="J6" s="3"/>
      <c r="K6" s="3"/>
      <c r="O6" t="s">
        <v>7</v>
      </c>
    </row>
    <row r="7" spans="1:16" x14ac:dyDescent="0.35">
      <c r="A7" s="3" t="s">
        <v>12</v>
      </c>
      <c r="B7" s="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15</v>
      </c>
      <c r="I7" s="3" t="s">
        <v>16</v>
      </c>
      <c r="J7" s="3"/>
      <c r="K7" s="3"/>
    </row>
    <row r="8" spans="1:16" x14ac:dyDescent="0.35">
      <c r="A8" s="37" t="s">
        <v>17</v>
      </c>
      <c r="B8" s="38"/>
      <c r="C8" s="12">
        <v>56</v>
      </c>
      <c r="D8" s="13">
        <v>54</v>
      </c>
      <c r="E8" s="13">
        <v>56</v>
      </c>
      <c r="F8" s="13">
        <v>58</v>
      </c>
      <c r="G8" s="14">
        <v>62</v>
      </c>
      <c r="H8" s="39">
        <v>3</v>
      </c>
      <c r="I8" s="40">
        <f>(((SUM(C8:G8)-MAX(C8:G8)-MIN(C8:G8))/3)/10)*H8</f>
        <v>17</v>
      </c>
      <c r="J8" s="3"/>
      <c r="K8" s="3"/>
      <c r="N8" t="s">
        <v>8</v>
      </c>
      <c r="O8" t="s">
        <v>9</v>
      </c>
    </row>
    <row r="9" spans="1:16" x14ac:dyDescent="0.35">
      <c r="A9" s="41" t="s">
        <v>34</v>
      </c>
      <c r="B9" s="50"/>
      <c r="C9" s="20">
        <v>57</v>
      </c>
      <c r="D9" s="21">
        <v>63</v>
      </c>
      <c r="E9" s="21">
        <v>63</v>
      </c>
      <c r="F9" s="21">
        <v>61</v>
      </c>
      <c r="G9" s="22">
        <v>60</v>
      </c>
      <c r="H9" s="43">
        <v>4</v>
      </c>
      <c r="I9" s="40">
        <f>(((SUM(C9:G9)-MAX(C9:G9)-MIN(C9:G9))/3)/10)*H9</f>
        <v>24.533333333333335</v>
      </c>
      <c r="J9" s="3"/>
      <c r="K9" s="3"/>
    </row>
    <row r="10" spans="1:16" ht="15" thickBot="1" x14ac:dyDescent="0.4">
      <c r="A10" s="44" t="s">
        <v>35</v>
      </c>
      <c r="B10" s="45"/>
      <c r="C10" s="26">
        <v>57</v>
      </c>
      <c r="D10" s="27">
        <v>57</v>
      </c>
      <c r="E10" s="27">
        <v>59</v>
      </c>
      <c r="F10" s="27">
        <v>59</v>
      </c>
      <c r="G10" s="28">
        <v>65</v>
      </c>
      <c r="H10" s="46">
        <v>3</v>
      </c>
      <c r="I10" s="47">
        <f>(((SUM(C10:G10)-MAX(C10:G10)-MIN(C10:G10))/3)/10)*H10</f>
        <v>17.5</v>
      </c>
      <c r="J10" s="48"/>
      <c r="K10" s="3"/>
    </row>
    <row r="11" spans="1:16" ht="15" thickBot="1" x14ac:dyDescent="0.4">
      <c r="A11" s="3"/>
      <c r="B11" s="4"/>
      <c r="C11" s="6"/>
      <c r="D11" s="6" t="s">
        <v>19</v>
      </c>
      <c r="E11" s="6"/>
      <c r="F11" s="6"/>
      <c r="G11" s="6"/>
      <c r="H11" s="6"/>
      <c r="I11" s="49">
        <f>SUM(I8:I10)</f>
        <v>59.033333333333331</v>
      </c>
      <c r="J11" s="70">
        <f>I11-J12</f>
        <v>59.033333333333331</v>
      </c>
      <c r="K11" s="7"/>
    </row>
    <row r="12" spans="1:16" ht="15" thickBot="1" x14ac:dyDescent="0.4">
      <c r="A12" s="3"/>
      <c r="B12" s="4"/>
      <c r="C12" s="3" t="s">
        <v>20</v>
      </c>
      <c r="D12" s="32"/>
      <c r="E12" s="3"/>
      <c r="F12" s="3"/>
      <c r="G12" s="3"/>
      <c r="H12" s="3"/>
      <c r="I12" s="3" t="s">
        <v>21</v>
      </c>
      <c r="J12" s="33"/>
      <c r="K12" s="3"/>
      <c r="N12" t="s">
        <v>118</v>
      </c>
      <c r="O12" t="s">
        <v>204</v>
      </c>
      <c r="P12" t="s">
        <v>33</v>
      </c>
    </row>
    <row r="13" spans="1:16" x14ac:dyDescent="0.35">
      <c r="A13" s="3"/>
      <c r="B13" s="4"/>
      <c r="C13" s="3" t="s">
        <v>22</v>
      </c>
      <c r="D13" s="34"/>
      <c r="E13" s="3"/>
      <c r="F13" s="3"/>
      <c r="G13" s="3"/>
      <c r="H13" s="3"/>
      <c r="I13" s="7"/>
      <c r="J13" s="3"/>
      <c r="K13" s="7"/>
      <c r="M13" s="35"/>
      <c r="N13">
        <v>2</v>
      </c>
      <c r="O13" t="s">
        <v>205</v>
      </c>
      <c r="P13" t="s">
        <v>26</v>
      </c>
    </row>
    <row r="14" spans="1:16" x14ac:dyDescent="0.35">
      <c r="N14">
        <v>3</v>
      </c>
      <c r="O14" t="s">
        <v>206</v>
      </c>
      <c r="P14" t="s">
        <v>127</v>
      </c>
    </row>
    <row r="15" spans="1:16" x14ac:dyDescent="0.35">
      <c r="A15" s="3" t="s">
        <v>10</v>
      </c>
      <c r="B15" s="8">
        <v>2</v>
      </c>
      <c r="C15" t="s">
        <v>205</v>
      </c>
      <c r="G15" t="s">
        <v>26</v>
      </c>
      <c r="J15" s="3"/>
      <c r="N15">
        <v>4</v>
      </c>
      <c r="O15" t="s">
        <v>120</v>
      </c>
      <c r="P15" t="s">
        <v>26</v>
      </c>
    </row>
    <row r="16" spans="1:16" x14ac:dyDescent="0.35">
      <c r="A16" s="3" t="s">
        <v>12</v>
      </c>
      <c r="B16" s="4"/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15</v>
      </c>
      <c r="I16" s="3" t="s">
        <v>16</v>
      </c>
      <c r="J16" s="3"/>
      <c r="N16">
        <v>5</v>
      </c>
      <c r="O16" t="s">
        <v>207</v>
      </c>
      <c r="P16" t="s">
        <v>147</v>
      </c>
    </row>
    <row r="17" spans="1:16" x14ac:dyDescent="0.35">
      <c r="A17" s="37" t="s">
        <v>17</v>
      </c>
      <c r="B17" s="38"/>
      <c r="C17" s="12">
        <v>56</v>
      </c>
      <c r="D17" s="13">
        <v>55</v>
      </c>
      <c r="E17" s="13">
        <v>57</v>
      </c>
      <c r="F17" s="13">
        <v>57</v>
      </c>
      <c r="G17" s="14">
        <v>62</v>
      </c>
      <c r="H17" s="39">
        <v>3</v>
      </c>
      <c r="I17" s="40">
        <f>(((SUM(C17:G17)-MAX(C17:G17)-MIN(C17:G17))/3)/10)*H17</f>
        <v>17</v>
      </c>
      <c r="J17" s="3"/>
      <c r="N17">
        <v>6</v>
      </c>
      <c r="O17" t="s">
        <v>121</v>
      </c>
      <c r="P17" t="s">
        <v>26</v>
      </c>
    </row>
    <row r="18" spans="1:16" x14ac:dyDescent="0.35">
      <c r="A18" s="41" t="s">
        <v>34</v>
      </c>
      <c r="B18" s="50"/>
      <c r="C18" s="20">
        <v>63</v>
      </c>
      <c r="D18" s="21">
        <v>64</v>
      </c>
      <c r="E18" s="21">
        <v>63</v>
      </c>
      <c r="F18" s="21">
        <v>59</v>
      </c>
      <c r="G18" s="22">
        <v>61</v>
      </c>
      <c r="H18" s="43">
        <v>4</v>
      </c>
      <c r="I18" s="40">
        <f>(((SUM(C18:G18)-MAX(C18:G18)-MIN(C18:G18))/3)/10)*H18</f>
        <v>24.933333333333334</v>
      </c>
      <c r="J18" s="3"/>
      <c r="N18">
        <v>7</v>
      </c>
      <c r="O18" t="s">
        <v>209</v>
      </c>
      <c r="P18" t="s">
        <v>58</v>
      </c>
    </row>
    <row r="19" spans="1:16" ht="15" thickBot="1" x14ac:dyDescent="0.4">
      <c r="A19" s="44" t="s">
        <v>35</v>
      </c>
      <c r="B19" s="45"/>
      <c r="C19" s="26">
        <v>59</v>
      </c>
      <c r="D19" s="27">
        <v>59</v>
      </c>
      <c r="E19" s="27">
        <v>60</v>
      </c>
      <c r="F19" s="27">
        <v>58</v>
      </c>
      <c r="G19" s="28">
        <v>60</v>
      </c>
      <c r="H19" s="46">
        <v>3</v>
      </c>
      <c r="I19" s="47">
        <f>(((SUM(C19:G19)-MAX(C19:G19)-MIN(C19:G19))/3)/10)*H19</f>
        <v>17.8</v>
      </c>
      <c r="J19" s="48"/>
      <c r="N19">
        <v>8</v>
      </c>
      <c r="O19" t="s">
        <v>122</v>
      </c>
      <c r="P19" t="s">
        <v>11</v>
      </c>
    </row>
    <row r="20" spans="1:16" ht="15" thickBot="1" x14ac:dyDescent="0.4">
      <c r="A20" s="3"/>
      <c r="B20" s="4"/>
      <c r="C20" s="6"/>
      <c r="D20" s="6" t="s">
        <v>19</v>
      </c>
      <c r="E20" s="6"/>
      <c r="F20" s="6"/>
      <c r="G20" s="6"/>
      <c r="H20" s="6"/>
      <c r="I20" s="49">
        <f>SUM(I17:I19)</f>
        <v>59.733333333333334</v>
      </c>
      <c r="J20" s="70">
        <f>I20-J21</f>
        <v>59.733333333333334</v>
      </c>
      <c r="N20">
        <v>9</v>
      </c>
      <c r="O20" t="s">
        <v>223</v>
      </c>
      <c r="P20" t="s">
        <v>26</v>
      </c>
    </row>
    <row r="21" spans="1:16" ht="15" thickBot="1" x14ac:dyDescent="0.4">
      <c r="A21" s="3"/>
      <c r="B21" s="4"/>
      <c r="C21" s="3" t="s">
        <v>20</v>
      </c>
      <c r="D21" s="32"/>
      <c r="E21" s="3"/>
      <c r="F21" s="3"/>
      <c r="G21" s="3"/>
      <c r="H21" s="3"/>
      <c r="I21" s="3" t="s">
        <v>21</v>
      </c>
      <c r="J21" s="33"/>
      <c r="N21">
        <v>10</v>
      </c>
      <c r="O21" t="s">
        <v>208</v>
      </c>
      <c r="P21" t="s">
        <v>147</v>
      </c>
    </row>
    <row r="22" spans="1:16" x14ac:dyDescent="0.35">
      <c r="A22" s="3"/>
      <c r="B22" s="4"/>
      <c r="C22" s="3" t="s">
        <v>22</v>
      </c>
      <c r="D22" s="34"/>
      <c r="E22" s="3"/>
      <c r="F22" s="3"/>
      <c r="G22" s="3"/>
      <c r="H22" s="3"/>
      <c r="I22" s="7"/>
      <c r="J22" s="3"/>
    </row>
    <row r="24" spans="1:16" x14ac:dyDescent="0.35">
      <c r="A24" s="3" t="s">
        <v>10</v>
      </c>
      <c r="B24" s="8">
        <v>3</v>
      </c>
      <c r="C24" s="57" t="s">
        <v>206</v>
      </c>
      <c r="G24" t="s">
        <v>127</v>
      </c>
      <c r="J24" s="3"/>
    </row>
    <row r="25" spans="1:16" x14ac:dyDescent="0.35">
      <c r="A25" s="3" t="s">
        <v>12</v>
      </c>
      <c r="B25" s="4"/>
      <c r="C25" s="9">
        <v>1</v>
      </c>
      <c r="D25" s="9">
        <v>2</v>
      </c>
      <c r="E25" s="9">
        <v>3</v>
      </c>
      <c r="F25" s="9">
        <v>4</v>
      </c>
      <c r="G25" s="9">
        <v>5</v>
      </c>
      <c r="H25" s="9" t="s">
        <v>15</v>
      </c>
      <c r="I25" s="3" t="s">
        <v>16</v>
      </c>
      <c r="J25" s="3"/>
    </row>
    <row r="26" spans="1:16" x14ac:dyDescent="0.35">
      <c r="A26" s="37" t="s">
        <v>17</v>
      </c>
      <c r="B26" s="38"/>
      <c r="C26" s="12">
        <v>62</v>
      </c>
      <c r="D26" s="13">
        <v>61</v>
      </c>
      <c r="E26" s="13">
        <v>68</v>
      </c>
      <c r="F26" s="13">
        <v>66</v>
      </c>
      <c r="G26" s="14">
        <v>66</v>
      </c>
      <c r="H26" s="39">
        <v>3</v>
      </c>
      <c r="I26" s="40">
        <f>(((SUM(C26:G26)-MAX(C26:G26)-MIN(C26:G26))/3)/10)*H26</f>
        <v>19.399999999999999</v>
      </c>
      <c r="J26" s="3"/>
    </row>
    <row r="27" spans="1:16" x14ac:dyDescent="0.35">
      <c r="A27" s="41" t="s">
        <v>34</v>
      </c>
      <c r="B27" s="50"/>
      <c r="C27" s="20">
        <v>71</v>
      </c>
      <c r="D27" s="21">
        <v>66</v>
      </c>
      <c r="E27" s="21">
        <v>68</v>
      </c>
      <c r="F27" s="21">
        <v>69</v>
      </c>
      <c r="G27" s="22">
        <v>68</v>
      </c>
      <c r="H27" s="43">
        <v>4</v>
      </c>
      <c r="I27" s="40">
        <f>(((SUM(C27:G27)-MAX(C27:G27)-MIN(C27:G27))/3)/10)*H27</f>
        <v>27.333333333333332</v>
      </c>
      <c r="J27" s="3"/>
    </row>
    <row r="28" spans="1:16" ht="15" thickBot="1" x14ac:dyDescent="0.4">
      <c r="A28" s="44" t="s">
        <v>35</v>
      </c>
      <c r="B28" s="45"/>
      <c r="C28" s="26">
        <v>71</v>
      </c>
      <c r="D28" s="27">
        <v>64</v>
      </c>
      <c r="E28" s="27">
        <v>73</v>
      </c>
      <c r="F28" s="27">
        <v>68</v>
      </c>
      <c r="G28" s="28">
        <v>68</v>
      </c>
      <c r="H28" s="46">
        <v>3</v>
      </c>
      <c r="I28" s="47">
        <f>(((SUM(C28:G28)-MAX(C28:G28)-MIN(C28:G28))/3)/10)*H28</f>
        <v>20.700000000000003</v>
      </c>
      <c r="J28" s="48"/>
    </row>
    <row r="29" spans="1:16" ht="15" thickBot="1" x14ac:dyDescent="0.4">
      <c r="A29" s="3"/>
      <c r="B29" s="4"/>
      <c r="C29" s="6"/>
      <c r="D29" s="6" t="s">
        <v>19</v>
      </c>
      <c r="E29" s="6"/>
      <c r="F29" s="6"/>
      <c r="G29" s="6"/>
      <c r="H29" s="6"/>
      <c r="I29" s="49">
        <f>SUM(I26:I28)</f>
        <v>67.433333333333337</v>
      </c>
      <c r="J29" s="70">
        <f>I29-J30</f>
        <v>67.433333333333337</v>
      </c>
    </row>
    <row r="30" spans="1:16" ht="15" thickBot="1" x14ac:dyDescent="0.4">
      <c r="A30" s="3"/>
      <c r="B30" s="4"/>
      <c r="C30" s="3" t="s">
        <v>20</v>
      </c>
      <c r="D30" s="32"/>
      <c r="E30" s="3"/>
      <c r="F30" s="3"/>
      <c r="G30" s="3"/>
      <c r="H30" s="3"/>
      <c r="I30" s="3" t="s">
        <v>21</v>
      </c>
      <c r="J30" s="33"/>
    </row>
    <row r="31" spans="1:16" x14ac:dyDescent="0.35">
      <c r="A31" s="3"/>
      <c r="B31" s="4"/>
      <c r="C31" s="3" t="s">
        <v>22</v>
      </c>
      <c r="D31" s="34"/>
      <c r="E31" s="3"/>
      <c r="F31" s="3"/>
      <c r="G31" s="3"/>
      <c r="H31" s="3"/>
      <c r="I31" s="7"/>
      <c r="J31" s="3"/>
    </row>
    <row r="33" spans="1:10" x14ac:dyDescent="0.35">
      <c r="A33" s="3" t="s">
        <v>10</v>
      </c>
      <c r="B33" s="8">
        <v>4</v>
      </c>
      <c r="C33" t="s">
        <v>120</v>
      </c>
      <c r="G33" t="s">
        <v>26</v>
      </c>
      <c r="J33" s="3"/>
    </row>
    <row r="34" spans="1:10" x14ac:dyDescent="0.35">
      <c r="A34" s="3" t="s">
        <v>12</v>
      </c>
      <c r="B34" s="4"/>
      <c r="C34" s="9">
        <v>1</v>
      </c>
      <c r="D34" s="9">
        <v>2</v>
      </c>
      <c r="E34" s="9">
        <v>3</v>
      </c>
      <c r="F34" s="9">
        <v>4</v>
      </c>
      <c r="G34" s="9">
        <v>5</v>
      </c>
      <c r="H34" s="9" t="s">
        <v>15</v>
      </c>
      <c r="I34" s="3" t="s">
        <v>16</v>
      </c>
      <c r="J34" s="3"/>
    </row>
    <row r="35" spans="1:10" x14ac:dyDescent="0.35">
      <c r="A35" s="37" t="s">
        <v>17</v>
      </c>
      <c r="B35" s="38"/>
      <c r="C35" s="12">
        <v>66</v>
      </c>
      <c r="D35" s="13">
        <v>59</v>
      </c>
      <c r="E35" s="13">
        <v>63</v>
      </c>
      <c r="F35" s="13">
        <v>63</v>
      </c>
      <c r="G35" s="14">
        <v>63</v>
      </c>
      <c r="H35" s="39">
        <v>3</v>
      </c>
      <c r="I35" s="40">
        <f>(((SUM(C35:G35)-MAX(C35:G35)-MIN(C35:G35))/3)/10)*H35</f>
        <v>18.899999999999999</v>
      </c>
      <c r="J35" s="3"/>
    </row>
    <row r="36" spans="1:10" x14ac:dyDescent="0.35">
      <c r="A36" s="41" t="s">
        <v>34</v>
      </c>
      <c r="B36" s="50"/>
      <c r="C36" s="20">
        <v>64</v>
      </c>
      <c r="D36" s="21">
        <v>65</v>
      </c>
      <c r="E36" s="21">
        <v>65</v>
      </c>
      <c r="F36" s="21">
        <v>62</v>
      </c>
      <c r="G36" s="22">
        <v>64</v>
      </c>
      <c r="H36" s="43">
        <v>4</v>
      </c>
      <c r="I36" s="40">
        <f>(((SUM(C36:G36)-MAX(C36:G36)-MIN(C36:G36))/3)/10)*H36</f>
        <v>25.733333333333331</v>
      </c>
      <c r="J36" s="3"/>
    </row>
    <row r="37" spans="1:10" ht="15" thickBot="1" x14ac:dyDescent="0.4">
      <c r="A37" s="44" t="s">
        <v>35</v>
      </c>
      <c r="B37" s="45"/>
      <c r="C37" s="26">
        <v>67</v>
      </c>
      <c r="D37" s="27">
        <v>62</v>
      </c>
      <c r="E37" s="27">
        <v>66</v>
      </c>
      <c r="F37" s="27">
        <v>65</v>
      </c>
      <c r="G37" s="28">
        <v>64</v>
      </c>
      <c r="H37" s="46">
        <v>3</v>
      </c>
      <c r="I37" s="47">
        <f>(((SUM(C37:G37)-MAX(C37:G37)-MIN(C37:G37))/3)/10)*H37</f>
        <v>19.5</v>
      </c>
      <c r="J37" s="48"/>
    </row>
    <row r="38" spans="1:10" ht="15" thickBot="1" x14ac:dyDescent="0.4">
      <c r="A38" s="3"/>
      <c r="B38" s="4"/>
      <c r="C38" s="6"/>
      <c r="D38" s="6" t="s">
        <v>19</v>
      </c>
      <c r="E38" s="6"/>
      <c r="F38" s="6"/>
      <c r="G38" s="6"/>
      <c r="H38" s="6"/>
      <c r="I38" s="49">
        <f>SUM(I35:I37)</f>
        <v>64.133333333333326</v>
      </c>
      <c r="J38" s="70">
        <f>I38-J39</f>
        <v>64.133333333333326</v>
      </c>
    </row>
    <row r="39" spans="1:10" ht="15" thickBot="1" x14ac:dyDescent="0.4">
      <c r="A39" s="3"/>
      <c r="B39" s="4"/>
      <c r="C39" s="3" t="s">
        <v>20</v>
      </c>
      <c r="D39" s="32"/>
      <c r="E39" s="3"/>
      <c r="F39" s="3"/>
      <c r="G39" s="3"/>
      <c r="H39" s="3"/>
      <c r="I39" s="3" t="s">
        <v>21</v>
      </c>
      <c r="J39" s="33"/>
    </row>
    <row r="40" spans="1:10" x14ac:dyDescent="0.35">
      <c r="A40" s="3"/>
      <c r="B40" s="4"/>
      <c r="C40" s="3" t="s">
        <v>22</v>
      </c>
      <c r="D40" s="34"/>
      <c r="E40" s="3"/>
      <c r="F40" s="3"/>
      <c r="G40" s="3"/>
      <c r="H40" s="3"/>
      <c r="I40" s="7"/>
      <c r="J40" s="3"/>
    </row>
    <row r="42" spans="1:10" x14ac:dyDescent="0.35">
      <c r="A42" s="3" t="s">
        <v>10</v>
      </c>
      <c r="B42" s="8">
        <v>5</v>
      </c>
      <c r="C42" t="s">
        <v>207</v>
      </c>
      <c r="G42" t="s">
        <v>147</v>
      </c>
      <c r="J42" s="3"/>
    </row>
    <row r="43" spans="1:10" x14ac:dyDescent="0.35">
      <c r="A43" s="3" t="s">
        <v>12</v>
      </c>
      <c r="B43" s="4"/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 t="s">
        <v>15</v>
      </c>
      <c r="I43" s="3" t="s">
        <v>16</v>
      </c>
      <c r="J43" s="3"/>
    </row>
    <row r="44" spans="1:10" x14ac:dyDescent="0.35">
      <c r="A44" s="37" t="s">
        <v>17</v>
      </c>
      <c r="B44" s="38"/>
      <c r="C44" s="12">
        <v>54</v>
      </c>
      <c r="D44" s="13">
        <v>56</v>
      </c>
      <c r="E44" s="13">
        <v>57</v>
      </c>
      <c r="F44" s="13">
        <v>58</v>
      </c>
      <c r="G44" s="14">
        <v>56</v>
      </c>
      <c r="H44" s="39">
        <v>3</v>
      </c>
      <c r="I44" s="40">
        <f>(((SUM(C44:G44)-MAX(C44:G44)-MIN(C44:G44))/3)/10)*H44</f>
        <v>16.900000000000002</v>
      </c>
      <c r="J44" s="3"/>
    </row>
    <row r="45" spans="1:10" x14ac:dyDescent="0.35">
      <c r="A45" s="41" t="s">
        <v>34</v>
      </c>
      <c r="B45" s="50"/>
      <c r="C45" s="20">
        <v>62</v>
      </c>
      <c r="D45" s="21">
        <v>64</v>
      </c>
      <c r="E45" s="21">
        <v>63</v>
      </c>
      <c r="F45" s="21">
        <v>60</v>
      </c>
      <c r="G45" s="22">
        <v>58</v>
      </c>
      <c r="H45" s="43">
        <v>4</v>
      </c>
      <c r="I45" s="40">
        <f>(((SUM(C45:G45)-MAX(C45:G45)-MIN(C45:G45))/3)/10)*H45</f>
        <v>24.666666666666664</v>
      </c>
      <c r="J45" s="3"/>
    </row>
    <row r="46" spans="1:10" ht="15" thickBot="1" x14ac:dyDescent="0.4">
      <c r="A46" s="44" t="s">
        <v>35</v>
      </c>
      <c r="B46" s="45"/>
      <c r="C46" s="26">
        <v>56</v>
      </c>
      <c r="D46" s="27">
        <v>58</v>
      </c>
      <c r="E46" s="27">
        <v>56</v>
      </c>
      <c r="F46" s="27">
        <v>60</v>
      </c>
      <c r="G46" s="28">
        <v>57</v>
      </c>
      <c r="H46" s="46">
        <v>3</v>
      </c>
      <c r="I46" s="47">
        <f>(((SUM(C46:G46)-MAX(C46:G46)-MIN(C46:G46))/3)/10)*H46</f>
        <v>17.100000000000001</v>
      </c>
      <c r="J46" s="48"/>
    </row>
    <row r="47" spans="1:10" ht="15" thickBot="1" x14ac:dyDescent="0.4">
      <c r="A47" s="3"/>
      <c r="B47" s="4"/>
      <c r="C47" s="6"/>
      <c r="D47" s="6" t="s">
        <v>19</v>
      </c>
      <c r="E47" s="6"/>
      <c r="F47" s="6"/>
      <c r="G47" s="6"/>
      <c r="H47" s="6"/>
      <c r="I47" s="49">
        <f>SUM(I44:I46)</f>
        <v>58.666666666666664</v>
      </c>
      <c r="J47" s="70">
        <f>I47-J48</f>
        <v>58.666666666666664</v>
      </c>
    </row>
    <row r="48" spans="1:10" ht="15" thickBot="1" x14ac:dyDescent="0.4">
      <c r="A48" s="3"/>
      <c r="B48" s="4"/>
      <c r="C48" s="3" t="s">
        <v>20</v>
      </c>
      <c r="D48" s="32"/>
      <c r="E48" s="3"/>
      <c r="F48" s="3"/>
      <c r="G48" s="3"/>
      <c r="H48" s="3"/>
      <c r="I48" s="3" t="s">
        <v>21</v>
      </c>
      <c r="J48" s="33"/>
    </row>
    <row r="49" spans="1:10" x14ac:dyDescent="0.35">
      <c r="A49" s="3"/>
      <c r="B49" s="4"/>
      <c r="C49" s="3" t="s">
        <v>22</v>
      </c>
      <c r="D49" s="34"/>
      <c r="E49" s="3"/>
      <c r="F49" s="3"/>
      <c r="G49" s="3"/>
      <c r="H49" s="3"/>
      <c r="I49" s="7"/>
      <c r="J49" s="3"/>
    </row>
    <row r="51" spans="1:10" x14ac:dyDescent="0.35">
      <c r="A51" s="3" t="s">
        <v>10</v>
      </c>
      <c r="B51" s="8">
        <v>6</v>
      </c>
      <c r="C51" t="s">
        <v>121</v>
      </c>
      <c r="G51" t="s">
        <v>26</v>
      </c>
      <c r="J51" s="3"/>
    </row>
    <row r="52" spans="1:10" x14ac:dyDescent="0.35">
      <c r="A52" s="3" t="s">
        <v>12</v>
      </c>
      <c r="B52" s="4"/>
      <c r="C52" s="9">
        <v>1</v>
      </c>
      <c r="D52" s="9">
        <v>2</v>
      </c>
      <c r="E52" s="9">
        <v>3</v>
      </c>
      <c r="F52" s="9">
        <v>4</v>
      </c>
      <c r="G52" s="9">
        <v>5</v>
      </c>
      <c r="H52" s="9" t="s">
        <v>15</v>
      </c>
      <c r="I52" s="3" t="s">
        <v>16</v>
      </c>
      <c r="J52" s="3"/>
    </row>
    <row r="53" spans="1:10" x14ac:dyDescent="0.35">
      <c r="A53" s="37" t="s">
        <v>17</v>
      </c>
      <c r="B53" s="38"/>
      <c r="C53" s="12">
        <v>66</v>
      </c>
      <c r="D53" s="13">
        <v>65</v>
      </c>
      <c r="E53" s="13">
        <v>68</v>
      </c>
      <c r="F53" s="13">
        <v>63</v>
      </c>
      <c r="G53" s="14">
        <v>64</v>
      </c>
      <c r="H53" s="39">
        <v>3</v>
      </c>
      <c r="I53" s="40">
        <f>(((SUM(C53:G53)-MAX(C53:G53)-MIN(C53:G53))/3)/10)*H53</f>
        <v>19.5</v>
      </c>
      <c r="J53" s="3"/>
    </row>
    <row r="54" spans="1:10" x14ac:dyDescent="0.35">
      <c r="A54" s="41" t="s">
        <v>34</v>
      </c>
      <c r="B54" s="50"/>
      <c r="C54" s="20">
        <v>65</v>
      </c>
      <c r="D54" s="21">
        <v>69</v>
      </c>
      <c r="E54" s="21">
        <v>67</v>
      </c>
      <c r="F54" s="21">
        <v>63</v>
      </c>
      <c r="G54" s="22">
        <v>66</v>
      </c>
      <c r="H54" s="43">
        <v>4</v>
      </c>
      <c r="I54" s="40">
        <f>(((SUM(C54:G54)-MAX(C54:G54)-MIN(C54:G54))/3)/10)*H54</f>
        <v>26.4</v>
      </c>
      <c r="J54" s="3"/>
    </row>
    <row r="55" spans="1:10" ht="15" thickBot="1" x14ac:dyDescent="0.4">
      <c r="A55" s="44" t="s">
        <v>35</v>
      </c>
      <c r="B55" s="45"/>
      <c r="C55" s="26">
        <v>68</v>
      </c>
      <c r="D55" s="27">
        <v>64</v>
      </c>
      <c r="E55" s="27">
        <v>70</v>
      </c>
      <c r="F55" s="27">
        <v>64</v>
      </c>
      <c r="G55" s="28">
        <v>65</v>
      </c>
      <c r="H55" s="46">
        <v>3</v>
      </c>
      <c r="I55" s="47">
        <f>(((SUM(C55:G55)-MAX(C55:G55)-MIN(C55:G55))/3)/10)*H55</f>
        <v>19.700000000000003</v>
      </c>
      <c r="J55" s="48"/>
    </row>
    <row r="56" spans="1:10" ht="15" thickBot="1" x14ac:dyDescent="0.4">
      <c r="A56" s="3"/>
      <c r="B56" s="4"/>
      <c r="C56" s="6"/>
      <c r="D56" s="6" t="s">
        <v>19</v>
      </c>
      <c r="E56" s="6"/>
      <c r="F56" s="6"/>
      <c r="G56" s="6"/>
      <c r="H56" s="6"/>
      <c r="I56" s="49">
        <f>SUM(I53:I55)</f>
        <v>65.599999999999994</v>
      </c>
      <c r="J56" s="70">
        <f>I56-J57</f>
        <v>65.599999999999994</v>
      </c>
    </row>
    <row r="57" spans="1:10" ht="15" thickBot="1" x14ac:dyDescent="0.4">
      <c r="A57" s="3"/>
      <c r="B57" s="4"/>
      <c r="C57" s="3" t="s">
        <v>20</v>
      </c>
      <c r="D57" s="32"/>
      <c r="E57" s="3"/>
      <c r="F57" s="3"/>
      <c r="G57" s="3"/>
      <c r="H57" s="3"/>
      <c r="I57" s="3" t="s">
        <v>21</v>
      </c>
      <c r="J57" s="33"/>
    </row>
    <row r="58" spans="1:10" x14ac:dyDescent="0.35">
      <c r="A58" s="3"/>
      <c r="B58" s="4"/>
      <c r="C58" s="3" t="s">
        <v>22</v>
      </c>
      <c r="D58" s="34"/>
      <c r="E58" s="3"/>
      <c r="F58" s="3"/>
      <c r="G58" s="3"/>
      <c r="H58" s="3"/>
      <c r="I58" s="7"/>
      <c r="J58" s="3"/>
    </row>
    <row r="61" spans="1:10" x14ac:dyDescent="0.35">
      <c r="A61" s="3" t="s">
        <v>10</v>
      </c>
      <c r="B61" s="8">
        <v>7</v>
      </c>
      <c r="C61" t="s">
        <v>209</v>
      </c>
      <c r="G61" t="s">
        <v>58</v>
      </c>
      <c r="J61" s="3"/>
    </row>
    <row r="62" spans="1:10" x14ac:dyDescent="0.35">
      <c r="A62" s="3" t="s">
        <v>12</v>
      </c>
      <c r="B62" s="4"/>
      <c r="C62" s="9">
        <v>1</v>
      </c>
      <c r="D62" s="9">
        <v>2</v>
      </c>
      <c r="E62" s="9">
        <v>3</v>
      </c>
      <c r="F62" s="9">
        <v>4</v>
      </c>
      <c r="G62" s="9">
        <v>5</v>
      </c>
      <c r="H62" s="9" t="s">
        <v>15</v>
      </c>
      <c r="I62" s="3" t="s">
        <v>16</v>
      </c>
      <c r="J62" s="3"/>
    </row>
    <row r="63" spans="1:10" x14ac:dyDescent="0.35">
      <c r="A63" s="37" t="s">
        <v>17</v>
      </c>
      <c r="B63" s="38"/>
      <c r="C63" s="12">
        <v>53</v>
      </c>
      <c r="D63" s="13">
        <v>57</v>
      </c>
      <c r="E63" s="13">
        <v>56</v>
      </c>
      <c r="F63" s="13">
        <v>61</v>
      </c>
      <c r="G63" s="14">
        <v>57</v>
      </c>
      <c r="H63" s="39">
        <v>3</v>
      </c>
      <c r="I63" s="40">
        <f>(((SUM(C63:G63)-MAX(C63:G63)-MIN(C63:G63))/3)/10)*H63</f>
        <v>17</v>
      </c>
      <c r="J63" s="3"/>
    </row>
    <row r="64" spans="1:10" x14ac:dyDescent="0.35">
      <c r="A64" s="41" t="s">
        <v>34</v>
      </c>
      <c r="B64" s="50"/>
      <c r="C64" s="20">
        <v>60</v>
      </c>
      <c r="D64" s="21">
        <v>61</v>
      </c>
      <c r="E64" s="21">
        <v>61</v>
      </c>
      <c r="F64" s="21">
        <v>60</v>
      </c>
      <c r="G64" s="22">
        <v>58</v>
      </c>
      <c r="H64" s="43">
        <v>4</v>
      </c>
      <c r="I64" s="40">
        <f>(((SUM(C64:G64)-MAX(C64:G64)-MIN(C64:G64))/3)/10)*H64</f>
        <v>24.133333333333333</v>
      </c>
      <c r="J64" s="3"/>
    </row>
    <row r="65" spans="1:10" ht="15" thickBot="1" x14ac:dyDescent="0.4">
      <c r="A65" s="44" t="s">
        <v>35</v>
      </c>
      <c r="B65" s="45"/>
      <c r="C65" s="26">
        <v>57</v>
      </c>
      <c r="D65" s="27">
        <v>58</v>
      </c>
      <c r="E65" s="27">
        <v>54</v>
      </c>
      <c r="F65" s="27">
        <v>59</v>
      </c>
      <c r="G65" s="28">
        <v>60</v>
      </c>
      <c r="H65" s="46">
        <v>3</v>
      </c>
      <c r="I65" s="47">
        <f>(((SUM(C65:G65)-MAX(C65:G65)-MIN(C65:G65))/3)/10)*H65</f>
        <v>17.399999999999999</v>
      </c>
      <c r="J65" s="48"/>
    </row>
    <row r="66" spans="1:10" ht="15" thickBot="1" x14ac:dyDescent="0.4">
      <c r="A66" s="3"/>
      <c r="B66" s="4"/>
      <c r="C66" s="6"/>
      <c r="D66" s="6" t="s">
        <v>19</v>
      </c>
      <c r="E66" s="6"/>
      <c r="F66" s="6"/>
      <c r="G66" s="6"/>
      <c r="H66" s="6"/>
      <c r="I66" s="49">
        <f>SUM(I63:I65)</f>
        <v>58.533333333333331</v>
      </c>
      <c r="J66" s="70">
        <f>I66-J67</f>
        <v>57.533333333333331</v>
      </c>
    </row>
    <row r="67" spans="1:10" ht="15" thickBot="1" x14ac:dyDescent="0.4">
      <c r="A67" s="3"/>
      <c r="B67" s="4"/>
      <c r="C67" s="3" t="s">
        <v>20</v>
      </c>
      <c r="D67" s="32"/>
      <c r="E67" s="3"/>
      <c r="F67" s="3"/>
      <c r="G67" s="3"/>
      <c r="H67" s="3"/>
      <c r="I67" s="3" t="s">
        <v>21</v>
      </c>
      <c r="J67" s="33">
        <v>1</v>
      </c>
    </row>
    <row r="68" spans="1:10" x14ac:dyDescent="0.35">
      <c r="A68" s="3"/>
      <c r="B68" s="4"/>
      <c r="C68" s="3" t="s">
        <v>22</v>
      </c>
      <c r="D68" s="34"/>
      <c r="E68" s="3"/>
      <c r="F68" s="3"/>
      <c r="G68" s="3"/>
      <c r="H68" s="3"/>
      <c r="I68" s="7"/>
      <c r="J68" s="3"/>
    </row>
    <row r="70" spans="1:10" x14ac:dyDescent="0.35">
      <c r="A70" s="3" t="s">
        <v>10</v>
      </c>
      <c r="B70" s="8">
        <v>8</v>
      </c>
      <c r="C70" t="s">
        <v>122</v>
      </c>
      <c r="G70" t="s">
        <v>11</v>
      </c>
      <c r="J70" s="3"/>
    </row>
    <row r="71" spans="1:10" x14ac:dyDescent="0.35">
      <c r="A71" s="3" t="s">
        <v>12</v>
      </c>
      <c r="B71" s="4"/>
      <c r="C71" s="9">
        <v>1</v>
      </c>
      <c r="D71" s="9">
        <v>2</v>
      </c>
      <c r="E71" s="9">
        <v>3</v>
      </c>
      <c r="F71" s="9">
        <v>4</v>
      </c>
      <c r="G71" s="9">
        <v>5</v>
      </c>
      <c r="H71" s="9" t="s">
        <v>15</v>
      </c>
      <c r="I71" s="3" t="s">
        <v>16</v>
      </c>
      <c r="J71" s="3"/>
    </row>
    <row r="72" spans="1:10" x14ac:dyDescent="0.35">
      <c r="A72" s="37" t="s">
        <v>17</v>
      </c>
      <c r="B72" s="38"/>
      <c r="C72" s="12">
        <v>62</v>
      </c>
      <c r="D72" s="13">
        <v>63</v>
      </c>
      <c r="E72" s="13">
        <v>57</v>
      </c>
      <c r="F72" s="13">
        <v>66</v>
      </c>
      <c r="G72" s="14">
        <v>60</v>
      </c>
      <c r="H72" s="39">
        <v>3</v>
      </c>
      <c r="I72" s="40">
        <f>(((SUM(C72:G72)-MAX(C72:G72)-MIN(C72:G72))/3)/10)*H72</f>
        <v>18.5</v>
      </c>
      <c r="J72" s="3"/>
    </row>
    <row r="73" spans="1:10" x14ac:dyDescent="0.35">
      <c r="A73" s="41" t="s">
        <v>34</v>
      </c>
      <c r="B73" s="50"/>
      <c r="C73" s="20">
        <v>61</v>
      </c>
      <c r="D73" s="21">
        <v>63</v>
      </c>
      <c r="E73" s="21">
        <v>60</v>
      </c>
      <c r="F73" s="21">
        <v>67</v>
      </c>
      <c r="G73" s="22">
        <v>63</v>
      </c>
      <c r="H73" s="43">
        <v>4</v>
      </c>
      <c r="I73" s="40">
        <f>(((SUM(C73:G73)-MAX(C73:G73)-MIN(C73:G73))/3)/10)*H73</f>
        <v>24.933333333333334</v>
      </c>
      <c r="J73" s="3"/>
    </row>
    <row r="74" spans="1:10" ht="15" thickBot="1" x14ac:dyDescent="0.4">
      <c r="A74" s="44" t="s">
        <v>35</v>
      </c>
      <c r="B74" s="45"/>
      <c r="C74" s="26">
        <v>64</v>
      </c>
      <c r="D74" s="27">
        <v>65</v>
      </c>
      <c r="E74" s="27">
        <v>56</v>
      </c>
      <c r="F74" s="27">
        <v>68</v>
      </c>
      <c r="G74" s="28">
        <v>62</v>
      </c>
      <c r="H74" s="46">
        <v>3</v>
      </c>
      <c r="I74" s="47">
        <f>(((SUM(C74:G74)-MAX(C74:G74)-MIN(C74:G74))/3)/10)*H74</f>
        <v>19.099999999999998</v>
      </c>
      <c r="J74" s="48"/>
    </row>
    <row r="75" spans="1:10" ht="15" thickBot="1" x14ac:dyDescent="0.4">
      <c r="A75" s="3"/>
      <c r="B75" s="4"/>
      <c r="C75" s="6"/>
      <c r="D75" s="6" t="s">
        <v>19</v>
      </c>
      <c r="E75" s="6"/>
      <c r="F75" s="6"/>
      <c r="G75" s="6"/>
      <c r="H75" s="6"/>
      <c r="I75" s="49">
        <f>SUM(I72:I74)</f>
        <v>62.533333333333331</v>
      </c>
      <c r="J75" s="70">
        <f>I75-J76</f>
        <v>62.533333333333331</v>
      </c>
    </row>
    <row r="76" spans="1:10" ht="15" thickBot="1" x14ac:dyDescent="0.4">
      <c r="A76" s="3"/>
      <c r="B76" s="4"/>
      <c r="C76" s="3" t="s">
        <v>20</v>
      </c>
      <c r="D76" s="32"/>
      <c r="E76" s="3"/>
      <c r="F76" s="3"/>
      <c r="G76" s="3"/>
      <c r="H76" s="3"/>
      <c r="I76" s="3" t="s">
        <v>21</v>
      </c>
      <c r="J76" s="33"/>
    </row>
    <row r="77" spans="1:10" x14ac:dyDescent="0.35">
      <c r="A77" s="3"/>
      <c r="B77" s="4"/>
      <c r="C77" s="3" t="s">
        <v>22</v>
      </c>
      <c r="D77" s="34"/>
      <c r="E77" s="3"/>
      <c r="F77" s="3"/>
      <c r="G77" s="3"/>
      <c r="H77" s="3"/>
      <c r="I77" s="7"/>
      <c r="J77" s="3"/>
    </row>
    <row r="79" spans="1:10" x14ac:dyDescent="0.35">
      <c r="A79" s="3" t="s">
        <v>10</v>
      </c>
      <c r="B79" s="8">
        <v>9</v>
      </c>
      <c r="C79" t="s">
        <v>223</v>
      </c>
      <c r="G79" t="s">
        <v>26</v>
      </c>
      <c r="J79" s="3"/>
    </row>
    <row r="80" spans="1:10" x14ac:dyDescent="0.35">
      <c r="A80" s="3" t="s">
        <v>12</v>
      </c>
      <c r="B80" s="4"/>
      <c r="C80" s="9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15</v>
      </c>
      <c r="I80" s="3" t="s">
        <v>16</v>
      </c>
      <c r="J80" s="3"/>
    </row>
    <row r="81" spans="1:10" x14ac:dyDescent="0.35">
      <c r="A81" s="37" t="s">
        <v>17</v>
      </c>
      <c r="B81" s="38"/>
      <c r="C81" s="12">
        <v>71</v>
      </c>
      <c r="D81" s="13">
        <v>75</v>
      </c>
      <c r="E81" s="13">
        <v>74</v>
      </c>
      <c r="F81" s="13">
        <v>78</v>
      </c>
      <c r="G81" s="14">
        <v>73</v>
      </c>
      <c r="H81" s="39">
        <v>3</v>
      </c>
      <c r="I81" s="40">
        <f>(((SUM(C81:G81)-MAX(C81:G81)-MIN(C81:G81))/3)/10)*H81</f>
        <v>22.200000000000003</v>
      </c>
      <c r="J81" s="3"/>
    </row>
    <row r="82" spans="1:10" x14ac:dyDescent="0.35">
      <c r="A82" s="41" t="s">
        <v>34</v>
      </c>
      <c r="B82" s="50"/>
      <c r="C82" s="20">
        <v>73</v>
      </c>
      <c r="D82" s="21">
        <v>75</v>
      </c>
      <c r="E82" s="21">
        <v>68</v>
      </c>
      <c r="F82" s="21">
        <v>77</v>
      </c>
      <c r="G82" s="22">
        <v>75</v>
      </c>
      <c r="H82" s="43">
        <v>4</v>
      </c>
      <c r="I82" s="40">
        <f>(((SUM(C82:G82)-MAX(C82:G82)-MIN(C82:G82))/3)/10)*H82</f>
        <v>29.733333333333331</v>
      </c>
      <c r="J82" s="3"/>
    </row>
    <row r="83" spans="1:10" ht="15" thickBot="1" x14ac:dyDescent="0.4">
      <c r="A83" s="44" t="s">
        <v>35</v>
      </c>
      <c r="B83" s="45"/>
      <c r="C83" s="26">
        <v>74</v>
      </c>
      <c r="D83" s="27">
        <v>77</v>
      </c>
      <c r="E83" s="27">
        <v>73</v>
      </c>
      <c r="F83" s="27">
        <v>77</v>
      </c>
      <c r="G83" s="28">
        <v>76</v>
      </c>
      <c r="H83" s="46">
        <v>3</v>
      </c>
      <c r="I83" s="47">
        <f>(((SUM(C83:G83)-MAX(C83:G83)-MIN(C83:G83))/3)/10)*H83</f>
        <v>22.700000000000003</v>
      </c>
      <c r="J83" s="48"/>
    </row>
    <row r="84" spans="1:10" ht="15" thickBot="1" x14ac:dyDescent="0.4">
      <c r="A84" s="3"/>
      <c r="B84" s="4"/>
      <c r="C84" s="6"/>
      <c r="D84" s="6" t="s">
        <v>19</v>
      </c>
      <c r="E84" s="6"/>
      <c r="F84" s="6"/>
      <c r="G84" s="6"/>
      <c r="H84" s="6"/>
      <c r="I84" s="49">
        <f>SUM(I81:I83)</f>
        <v>74.63333333333334</v>
      </c>
      <c r="J84" s="70">
        <f>I84-J85</f>
        <v>74.63333333333334</v>
      </c>
    </row>
    <row r="85" spans="1:10" ht="15" thickBot="1" x14ac:dyDescent="0.4">
      <c r="A85" s="3"/>
      <c r="B85" s="4"/>
      <c r="C85" s="3" t="s">
        <v>20</v>
      </c>
      <c r="D85" s="32"/>
      <c r="E85" s="3"/>
      <c r="F85" s="3"/>
      <c r="G85" s="3"/>
      <c r="H85" s="3"/>
      <c r="I85" s="3" t="s">
        <v>21</v>
      </c>
      <c r="J85" s="33"/>
    </row>
    <row r="86" spans="1:10" x14ac:dyDescent="0.35">
      <c r="A86" s="3"/>
      <c r="B86" s="4"/>
      <c r="C86" s="3" t="s">
        <v>22</v>
      </c>
      <c r="D86" s="34"/>
      <c r="E86" s="3"/>
      <c r="F86" s="3"/>
      <c r="G86" s="3"/>
      <c r="H86" s="3"/>
      <c r="I86" s="7"/>
      <c r="J86" s="3"/>
    </row>
    <row r="88" spans="1:10" x14ac:dyDescent="0.35">
      <c r="A88" s="3" t="s">
        <v>10</v>
      </c>
      <c r="B88" s="8">
        <v>10</v>
      </c>
      <c r="C88" t="s">
        <v>208</v>
      </c>
      <c r="G88" t="s">
        <v>147</v>
      </c>
      <c r="J88" s="3"/>
    </row>
    <row r="89" spans="1:10" x14ac:dyDescent="0.35">
      <c r="A89" s="3" t="s">
        <v>12</v>
      </c>
      <c r="B89" s="4"/>
      <c r="C89" s="9">
        <v>1</v>
      </c>
      <c r="D89" s="9">
        <v>2</v>
      </c>
      <c r="E89" s="9">
        <v>3</v>
      </c>
      <c r="F89" s="9">
        <v>4</v>
      </c>
      <c r="G89" s="9">
        <v>5</v>
      </c>
      <c r="H89" s="9" t="s">
        <v>15</v>
      </c>
      <c r="I89" s="3" t="s">
        <v>16</v>
      </c>
      <c r="J89" s="3"/>
    </row>
    <row r="90" spans="1:10" x14ac:dyDescent="0.35">
      <c r="A90" s="37" t="s">
        <v>17</v>
      </c>
      <c r="B90" s="38"/>
      <c r="C90" s="12">
        <v>51</v>
      </c>
      <c r="D90" s="13">
        <v>53</v>
      </c>
      <c r="E90" s="13">
        <v>57</v>
      </c>
      <c r="F90" s="13">
        <v>57</v>
      </c>
      <c r="G90" s="14">
        <v>55</v>
      </c>
      <c r="H90" s="39">
        <v>3</v>
      </c>
      <c r="I90" s="40">
        <f>(((SUM(C90:G90)-MAX(C90:G90)-MIN(C90:G90))/3)/10)*H90</f>
        <v>16.5</v>
      </c>
      <c r="J90" s="3"/>
    </row>
    <row r="91" spans="1:10" x14ac:dyDescent="0.35">
      <c r="A91" s="41" t="s">
        <v>34</v>
      </c>
      <c r="B91" s="50"/>
      <c r="C91" s="20">
        <v>56</v>
      </c>
      <c r="D91" s="21">
        <v>60</v>
      </c>
      <c r="E91" s="21">
        <v>64</v>
      </c>
      <c r="F91" s="21">
        <v>58</v>
      </c>
      <c r="G91" s="22">
        <v>56</v>
      </c>
      <c r="H91" s="43">
        <v>4</v>
      </c>
      <c r="I91" s="40">
        <f>(((SUM(C91:G91)-MAX(C91:G91)-MIN(C91:G91))/3)/10)*H91</f>
        <v>23.2</v>
      </c>
      <c r="J91" s="3"/>
    </row>
    <row r="92" spans="1:10" ht="15" thickBot="1" x14ac:dyDescent="0.4">
      <c r="A92" s="44" t="s">
        <v>35</v>
      </c>
      <c r="B92" s="45"/>
      <c r="C92" s="26">
        <v>52</v>
      </c>
      <c r="D92" s="27">
        <v>54</v>
      </c>
      <c r="E92" s="27">
        <v>58</v>
      </c>
      <c r="F92" s="27">
        <v>57</v>
      </c>
      <c r="G92" s="28">
        <v>57</v>
      </c>
      <c r="H92" s="46">
        <v>3</v>
      </c>
      <c r="I92" s="47">
        <f>(((SUM(C92:G92)-MAX(C92:G92)-MIN(C92:G92))/3)/10)*H92</f>
        <v>16.799999999999997</v>
      </c>
      <c r="J92" s="48"/>
    </row>
    <row r="93" spans="1:10" ht="15" thickBot="1" x14ac:dyDescent="0.4">
      <c r="A93" s="3"/>
      <c r="B93" s="4"/>
      <c r="C93" s="6"/>
      <c r="D93" s="6" t="s">
        <v>19</v>
      </c>
      <c r="E93" s="6"/>
      <c r="F93" s="6"/>
      <c r="G93" s="6"/>
      <c r="H93" s="6"/>
      <c r="I93" s="49">
        <f>SUM(I90:I92)</f>
        <v>56.5</v>
      </c>
      <c r="J93" s="70">
        <f>I93-J94</f>
        <v>56.5</v>
      </c>
    </row>
    <row r="94" spans="1:10" ht="15" thickBot="1" x14ac:dyDescent="0.4">
      <c r="A94" s="3"/>
      <c r="B94" s="4"/>
      <c r="C94" s="3" t="s">
        <v>20</v>
      </c>
      <c r="D94" s="32"/>
      <c r="E94" s="3"/>
      <c r="F94" s="3"/>
      <c r="G94" s="3"/>
      <c r="H94" s="3"/>
      <c r="I94" s="3" t="s">
        <v>21</v>
      </c>
      <c r="J94" s="33"/>
    </row>
    <row r="95" spans="1:10" x14ac:dyDescent="0.35">
      <c r="A95" s="3"/>
      <c r="B95" s="4"/>
      <c r="C95" s="3" t="s">
        <v>22</v>
      </c>
      <c r="D95" s="34"/>
      <c r="E95" s="3"/>
      <c r="F95" s="3"/>
      <c r="G95" s="3"/>
      <c r="H95" s="3"/>
      <c r="I95" s="7"/>
      <c r="J95" s="3"/>
    </row>
  </sheetData>
  <dataValidations count="1">
    <dataValidation type="whole" allowBlank="1" showInputMessage="1" showErrorMessage="1" sqref="C8:G10 C17:G19 C26:G28 C35:G37 C44:G46 C53:G55 C63:G65 C72:G74 C81:G83 C90:G92" xr:uid="{76DD9F1A-E9E6-4C11-89D8-94770409236C}">
      <formula1>0</formula1>
      <formula2>100</formula2>
    </dataValidation>
  </dataValidations>
  <pageMargins left="0.7" right="0.7" top="0.75" bottom="0.75" header="0.3" footer="0.3"/>
  <pageSetup paperSize="9" scale="83" orientation="portrait" horizontalDpi="360" verticalDpi="36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1F1-1928-4369-A289-0AF4CC1F4303}">
  <dimension ref="A1:Q22"/>
  <sheetViews>
    <sheetView zoomScaleNormal="100" workbookViewId="0">
      <selection activeCell="L23" sqref="L23"/>
    </sheetView>
  </sheetViews>
  <sheetFormatPr defaultRowHeight="14.5" x14ac:dyDescent="0.35"/>
  <cols>
    <col min="16" max="16" width="31.08984375" bestFit="1" customWidth="1"/>
  </cols>
  <sheetData>
    <row r="1" spans="1:17" ht="15.5" x14ac:dyDescent="0.35">
      <c r="A1" s="1" t="s">
        <v>41</v>
      </c>
      <c r="D1" s="2" t="s">
        <v>1</v>
      </c>
      <c r="E1" s="2"/>
      <c r="F1" s="2"/>
      <c r="G1" s="2"/>
      <c r="H1" s="2"/>
      <c r="I1" s="2"/>
    </row>
    <row r="4" spans="1:17" x14ac:dyDescent="0.35">
      <c r="A4" t="s">
        <v>42</v>
      </c>
      <c r="M4" t="s">
        <v>3</v>
      </c>
      <c r="O4" t="s">
        <v>4</v>
      </c>
      <c r="P4" t="s">
        <v>5</v>
      </c>
    </row>
    <row r="5" spans="1:17" x14ac:dyDescent="0.35">
      <c r="P5" t="s">
        <v>6</v>
      </c>
    </row>
    <row r="6" spans="1:17" x14ac:dyDescent="0.35">
      <c r="A6" s="3" t="s">
        <v>10</v>
      </c>
      <c r="B6" s="8">
        <v>1</v>
      </c>
      <c r="C6" s="51" t="s">
        <v>165</v>
      </c>
      <c r="D6" s="56" t="s">
        <v>166</v>
      </c>
      <c r="J6" s="3"/>
      <c r="K6" s="3"/>
      <c r="P6" t="s">
        <v>7</v>
      </c>
    </row>
    <row r="7" spans="1:17" x14ac:dyDescent="0.35">
      <c r="A7" s="3" t="s">
        <v>12</v>
      </c>
      <c r="B7" s="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15</v>
      </c>
      <c r="I7" s="3" t="s">
        <v>16</v>
      </c>
      <c r="J7" s="3"/>
      <c r="K7" s="3"/>
    </row>
    <row r="8" spans="1:17" x14ac:dyDescent="0.35">
      <c r="A8" s="37" t="s">
        <v>17</v>
      </c>
      <c r="B8" s="38"/>
      <c r="C8" s="12">
        <v>53</v>
      </c>
      <c r="D8" s="13">
        <v>52</v>
      </c>
      <c r="E8" s="13">
        <v>53</v>
      </c>
      <c r="F8" s="13">
        <v>53</v>
      </c>
      <c r="G8" s="14">
        <v>52</v>
      </c>
      <c r="H8" s="39">
        <v>3</v>
      </c>
      <c r="I8" s="40">
        <f>(((SUM(C8:G8)-MAX(C8:G8)-MIN(C8:G8))/3)/10)*H8</f>
        <v>15.8</v>
      </c>
      <c r="J8" s="3"/>
      <c r="K8" s="3"/>
      <c r="O8" t="s">
        <v>8</v>
      </c>
      <c r="P8" t="s">
        <v>9</v>
      </c>
    </row>
    <row r="9" spans="1:17" x14ac:dyDescent="0.35">
      <c r="A9" s="41" t="s">
        <v>34</v>
      </c>
      <c r="B9" s="50"/>
      <c r="C9" s="20">
        <v>60</v>
      </c>
      <c r="D9" s="21">
        <v>56</v>
      </c>
      <c r="E9" s="21">
        <v>54</v>
      </c>
      <c r="F9" s="21">
        <v>55</v>
      </c>
      <c r="G9" s="22">
        <v>56</v>
      </c>
      <c r="H9" s="43">
        <v>4</v>
      </c>
      <c r="I9" s="40">
        <f>(((SUM(C9:G9)-MAX(C9:G9)-MIN(C9:G9))/3)/10)*H9</f>
        <v>22.266666666666666</v>
      </c>
      <c r="J9" s="3"/>
      <c r="K9" s="3"/>
    </row>
    <row r="10" spans="1:17" ht="15" thickBot="1" x14ac:dyDescent="0.4">
      <c r="A10" s="44" t="s">
        <v>35</v>
      </c>
      <c r="B10" s="45"/>
      <c r="C10" s="26">
        <v>54</v>
      </c>
      <c r="D10" s="27">
        <v>57</v>
      </c>
      <c r="E10" s="27">
        <v>56</v>
      </c>
      <c r="F10" s="27">
        <v>54</v>
      </c>
      <c r="G10" s="28">
        <v>56</v>
      </c>
      <c r="H10" s="46">
        <v>3</v>
      </c>
      <c r="I10" s="47">
        <f>(((SUM(C10:G10)-MAX(C10:G10)-MIN(C10:G10))/3)/10)*H10</f>
        <v>16.600000000000001</v>
      </c>
      <c r="J10" s="48"/>
      <c r="K10" s="3"/>
      <c r="O10" t="s">
        <v>43</v>
      </c>
      <c r="P10" t="s">
        <v>44</v>
      </c>
    </row>
    <row r="11" spans="1:17" ht="15" thickBot="1" x14ac:dyDescent="0.4">
      <c r="A11" s="3"/>
      <c r="B11" s="4"/>
      <c r="C11" s="6"/>
      <c r="D11" s="6" t="s">
        <v>19</v>
      </c>
      <c r="E11" s="6"/>
      <c r="F11" s="6"/>
      <c r="G11" s="6"/>
      <c r="H11" s="6"/>
      <c r="I11" s="49">
        <f>SUM(I8:I10)</f>
        <v>54.666666666666664</v>
      </c>
      <c r="J11" s="70">
        <f>I11-J12</f>
        <v>52.166666666666664</v>
      </c>
      <c r="K11" s="7"/>
    </row>
    <row r="12" spans="1:17" ht="15" thickBot="1" x14ac:dyDescent="0.4">
      <c r="A12" s="3"/>
      <c r="B12" s="4"/>
      <c r="C12" s="3" t="s">
        <v>20</v>
      </c>
      <c r="D12" s="52"/>
      <c r="E12" s="3"/>
      <c r="F12" s="3"/>
      <c r="G12" s="3"/>
      <c r="H12" s="3"/>
      <c r="I12" s="3" t="s">
        <v>21</v>
      </c>
      <c r="J12" s="33">
        <v>2.5</v>
      </c>
      <c r="K12" s="3" t="s">
        <v>167</v>
      </c>
    </row>
    <row r="13" spans="1:17" x14ac:dyDescent="0.35">
      <c r="A13" s="3"/>
      <c r="B13" s="4"/>
      <c r="C13" s="3" t="s">
        <v>22</v>
      </c>
      <c r="D13" s="53"/>
      <c r="E13" s="3"/>
      <c r="F13" s="3"/>
      <c r="G13" s="3"/>
      <c r="H13" s="3"/>
      <c r="I13" s="7"/>
      <c r="J13" s="3"/>
      <c r="K13" s="95" t="s">
        <v>288</v>
      </c>
      <c r="O13">
        <v>1</v>
      </c>
      <c r="P13" t="s">
        <v>201</v>
      </c>
      <c r="Q13" t="s">
        <v>133</v>
      </c>
    </row>
    <row r="14" spans="1:17" x14ac:dyDescent="0.35">
      <c r="K14" s="96"/>
      <c r="O14">
        <v>2</v>
      </c>
      <c r="P14" t="s">
        <v>124</v>
      </c>
      <c r="Q14" t="s">
        <v>33</v>
      </c>
    </row>
    <row r="15" spans="1:17" x14ac:dyDescent="0.35">
      <c r="A15" s="3" t="s">
        <v>10</v>
      </c>
      <c r="B15" s="8">
        <v>2</v>
      </c>
      <c r="C15" s="51" t="s">
        <v>33</v>
      </c>
      <c r="D15" s="56" t="s">
        <v>53</v>
      </c>
      <c r="J15" s="3"/>
      <c r="K15" s="3"/>
    </row>
    <row r="16" spans="1:17" x14ac:dyDescent="0.35">
      <c r="A16" s="3" t="s">
        <v>12</v>
      </c>
      <c r="B16" s="4"/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15</v>
      </c>
      <c r="I16" s="3" t="s">
        <v>16</v>
      </c>
      <c r="J16" s="3"/>
      <c r="K16" s="3"/>
    </row>
    <row r="17" spans="1:11" x14ac:dyDescent="0.35">
      <c r="A17" s="37" t="s">
        <v>17</v>
      </c>
      <c r="B17" s="38"/>
      <c r="C17" s="12">
        <v>56</v>
      </c>
      <c r="D17" s="13">
        <v>56</v>
      </c>
      <c r="E17" s="13">
        <v>56</v>
      </c>
      <c r="F17" s="13">
        <v>58</v>
      </c>
      <c r="G17" s="14">
        <v>62</v>
      </c>
      <c r="H17" s="39">
        <v>3</v>
      </c>
      <c r="I17" s="40">
        <f>(((SUM(C17:G17)-MAX(C17:G17)-MIN(C17:G17))/3)/10)*H17</f>
        <v>17</v>
      </c>
      <c r="J17" s="3"/>
      <c r="K17" s="3"/>
    </row>
    <row r="18" spans="1:11" x14ac:dyDescent="0.35">
      <c r="A18" s="41" t="s">
        <v>34</v>
      </c>
      <c r="B18" s="50"/>
      <c r="C18" s="20">
        <v>58</v>
      </c>
      <c r="D18" s="21">
        <v>61</v>
      </c>
      <c r="E18" s="21">
        <v>59</v>
      </c>
      <c r="F18" s="21">
        <v>61</v>
      </c>
      <c r="G18" s="22">
        <v>62</v>
      </c>
      <c r="H18" s="43">
        <v>4</v>
      </c>
      <c r="I18" s="40">
        <f>(((SUM(C18:G18)-MAX(C18:G18)-MIN(C18:G18))/3)/10)*H18</f>
        <v>24.133333333333333</v>
      </c>
      <c r="J18" s="3"/>
      <c r="K18" s="3"/>
    </row>
    <row r="19" spans="1:11" ht="15" thickBot="1" x14ac:dyDescent="0.4">
      <c r="A19" s="44" t="s">
        <v>35</v>
      </c>
      <c r="B19" s="45"/>
      <c r="C19" s="26">
        <v>58</v>
      </c>
      <c r="D19" s="27">
        <v>57</v>
      </c>
      <c r="E19" s="27">
        <v>58</v>
      </c>
      <c r="F19" s="27">
        <v>60</v>
      </c>
      <c r="G19" s="28">
        <v>65</v>
      </c>
      <c r="H19" s="46">
        <v>3</v>
      </c>
      <c r="I19" s="47">
        <f>(((SUM(C19:G19)-MAX(C19:G19)-MIN(C19:G19))/3)/10)*H19</f>
        <v>17.599999999999998</v>
      </c>
      <c r="J19" s="48"/>
      <c r="K19" s="3"/>
    </row>
    <row r="20" spans="1:11" ht="15" thickBot="1" x14ac:dyDescent="0.4">
      <c r="A20" s="3"/>
      <c r="B20" s="4"/>
      <c r="C20" s="6"/>
      <c r="D20" s="6" t="s">
        <v>19</v>
      </c>
      <c r="E20" s="6"/>
      <c r="F20" s="6"/>
      <c r="G20" s="6"/>
      <c r="H20" s="6"/>
      <c r="I20" s="49">
        <f>SUM(I17:I19)</f>
        <v>58.733333333333334</v>
      </c>
      <c r="J20" s="70">
        <f>I20-J21</f>
        <v>56.733333333333334</v>
      </c>
      <c r="K20" s="7"/>
    </row>
    <row r="21" spans="1:11" ht="15" thickBot="1" x14ac:dyDescent="0.4">
      <c r="A21" s="3"/>
      <c r="B21" s="4"/>
      <c r="C21" s="3" t="s">
        <v>20</v>
      </c>
      <c r="D21" s="52"/>
      <c r="E21" s="3"/>
      <c r="F21" s="3"/>
      <c r="G21" s="3"/>
      <c r="H21" s="3"/>
      <c r="I21" s="3" t="s">
        <v>21</v>
      </c>
      <c r="J21" s="33">
        <v>2</v>
      </c>
      <c r="K21" s="3" t="s">
        <v>54</v>
      </c>
    </row>
    <row r="22" spans="1:11" x14ac:dyDescent="0.35">
      <c r="A22" s="3"/>
      <c r="B22" s="4"/>
      <c r="C22" s="3" t="s">
        <v>22</v>
      </c>
      <c r="D22" s="53"/>
      <c r="E22" s="3"/>
      <c r="F22" s="3"/>
      <c r="G22" s="3"/>
      <c r="H22" s="3"/>
      <c r="I22" s="7"/>
      <c r="J22" s="3"/>
      <c r="K22" s="7"/>
    </row>
  </sheetData>
  <dataValidations count="1">
    <dataValidation type="whole" allowBlank="1" showInputMessage="1" showErrorMessage="1" sqref="C8:G10 C17:G19" xr:uid="{050673F2-151B-426D-A0C8-012CC033301D}">
      <formula1>0</formula1>
      <formula2>100</formula2>
    </dataValidation>
  </dataValidations>
  <pageMargins left="0.7" right="0.7" top="0.75" bottom="0.75" header="0.3" footer="0.3"/>
  <pageSetup paperSize="9" scale="81" orientation="portrait" horizontalDpi="360" verticalDpi="360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6165-09EA-4999-BE79-520DD3FB4161}">
  <dimension ref="A1:P13"/>
  <sheetViews>
    <sheetView zoomScaleNormal="100" workbookViewId="0">
      <selection activeCell="F17" sqref="F17"/>
    </sheetView>
  </sheetViews>
  <sheetFormatPr defaultRowHeight="14.5" x14ac:dyDescent="0.35"/>
  <cols>
    <col min="12" max="12" width="10.26953125" bestFit="1" customWidth="1"/>
  </cols>
  <sheetData>
    <row r="1" spans="1:16" ht="15.5" x14ac:dyDescent="0.35">
      <c r="A1" s="1" t="s">
        <v>45</v>
      </c>
      <c r="D1" s="2" t="s">
        <v>1</v>
      </c>
      <c r="E1" s="2"/>
      <c r="F1" s="2"/>
      <c r="G1" s="2"/>
      <c r="H1" s="2"/>
      <c r="I1" s="2"/>
    </row>
    <row r="4" spans="1:16" x14ac:dyDescent="0.35">
      <c r="A4" t="s">
        <v>42</v>
      </c>
      <c r="M4" t="s">
        <v>3</v>
      </c>
      <c r="O4" t="s">
        <v>4</v>
      </c>
      <c r="P4" t="s">
        <v>5</v>
      </c>
    </row>
    <row r="5" spans="1:16" x14ac:dyDescent="0.35">
      <c r="P5" t="s">
        <v>6</v>
      </c>
    </row>
    <row r="6" spans="1:16" x14ac:dyDescent="0.35">
      <c r="A6" s="3" t="s">
        <v>10</v>
      </c>
      <c r="B6" s="8">
        <v>1</v>
      </c>
      <c r="C6" t="s">
        <v>11</v>
      </c>
      <c r="D6" t="s">
        <v>278</v>
      </c>
      <c r="J6" s="3"/>
      <c r="K6" s="3"/>
      <c r="P6" t="s">
        <v>7</v>
      </c>
    </row>
    <row r="7" spans="1:16" x14ac:dyDescent="0.35">
      <c r="A7" s="3" t="s">
        <v>12</v>
      </c>
      <c r="B7" s="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15</v>
      </c>
      <c r="I7" s="3" t="s">
        <v>16</v>
      </c>
      <c r="J7" s="3"/>
      <c r="K7" s="3"/>
    </row>
    <row r="8" spans="1:16" x14ac:dyDescent="0.35">
      <c r="A8" s="37" t="s">
        <v>17</v>
      </c>
      <c r="B8" s="38"/>
      <c r="C8" s="12">
        <v>59</v>
      </c>
      <c r="D8" s="13">
        <v>55</v>
      </c>
      <c r="E8" s="13">
        <v>56</v>
      </c>
      <c r="F8" s="13">
        <v>60</v>
      </c>
      <c r="G8" s="14">
        <v>53</v>
      </c>
      <c r="H8" s="39">
        <v>3</v>
      </c>
      <c r="I8" s="40">
        <f>(((SUM(C8:G8)-MAX(C8:G8)-MIN(C8:G8))/3)/10)*H8</f>
        <v>17</v>
      </c>
      <c r="J8" s="3"/>
      <c r="K8" s="3"/>
      <c r="O8" t="s">
        <v>43</v>
      </c>
      <c r="P8" t="s">
        <v>44</v>
      </c>
    </row>
    <row r="9" spans="1:16" x14ac:dyDescent="0.35">
      <c r="A9" s="41" t="s">
        <v>34</v>
      </c>
      <c r="B9" s="50"/>
      <c r="C9" s="20">
        <v>59</v>
      </c>
      <c r="D9" s="21">
        <v>58</v>
      </c>
      <c r="E9" s="21">
        <v>58</v>
      </c>
      <c r="F9" s="21">
        <v>61</v>
      </c>
      <c r="G9" s="22">
        <v>56</v>
      </c>
      <c r="H9" s="43">
        <v>4</v>
      </c>
      <c r="I9" s="40">
        <f>(((SUM(C9:G9)-MAX(C9:G9)-MIN(C9:G9))/3)/10)*H9</f>
        <v>23.333333333333336</v>
      </c>
      <c r="J9" s="3"/>
      <c r="K9" s="3"/>
    </row>
    <row r="10" spans="1:16" ht="15" thickBot="1" x14ac:dyDescent="0.4">
      <c r="A10" s="44" t="s">
        <v>35</v>
      </c>
      <c r="B10" s="45"/>
      <c r="C10" s="26">
        <v>56</v>
      </c>
      <c r="D10" s="27">
        <v>56</v>
      </c>
      <c r="E10" s="27">
        <v>55</v>
      </c>
      <c r="F10" s="27">
        <v>55</v>
      </c>
      <c r="G10" s="28">
        <v>55</v>
      </c>
      <c r="H10" s="46">
        <v>3</v>
      </c>
      <c r="I10" s="47">
        <f>(((SUM(C10:G10)-MAX(C10:G10)-MIN(C10:G10))/3)/10)*H10</f>
        <v>16.600000000000001</v>
      </c>
      <c r="J10" s="48"/>
      <c r="K10" s="3"/>
    </row>
    <row r="11" spans="1:16" ht="15" thickBot="1" x14ac:dyDescent="0.4">
      <c r="A11" s="3"/>
      <c r="B11" s="4"/>
      <c r="C11" s="6"/>
      <c r="D11" s="6" t="s">
        <v>19</v>
      </c>
      <c r="E11" s="6"/>
      <c r="F11" s="6"/>
      <c r="G11" s="6"/>
      <c r="H11" s="6"/>
      <c r="I11" s="49">
        <f>SUM(I8:I10)</f>
        <v>56.933333333333337</v>
      </c>
      <c r="J11" s="70">
        <f>(I11-J12)</f>
        <v>56.933333333333337</v>
      </c>
      <c r="K11" s="7"/>
      <c r="O11">
        <v>1</v>
      </c>
      <c r="P11" t="s">
        <v>11</v>
      </c>
    </row>
    <row r="12" spans="1:16" ht="15" thickBot="1" x14ac:dyDescent="0.4">
      <c r="A12" s="3"/>
      <c r="B12" s="4"/>
      <c r="C12" s="3" t="s">
        <v>20</v>
      </c>
      <c r="D12" s="52"/>
      <c r="E12" s="3"/>
      <c r="F12" s="3"/>
      <c r="G12" s="3"/>
      <c r="H12" s="3"/>
      <c r="I12" s="3" t="s">
        <v>21</v>
      </c>
      <c r="J12" s="33">
        <v>0</v>
      </c>
      <c r="K12" s="3"/>
      <c r="L12" t="s">
        <v>279</v>
      </c>
    </row>
    <row r="13" spans="1:16" x14ac:dyDescent="0.35">
      <c r="A13" s="3"/>
      <c r="B13" s="4"/>
      <c r="C13" s="3" t="s">
        <v>22</v>
      </c>
      <c r="D13" s="53"/>
      <c r="E13" s="3"/>
      <c r="F13" s="3"/>
      <c r="G13" s="3"/>
      <c r="H13" s="3"/>
      <c r="I13" s="7"/>
      <c r="J13" s="3"/>
      <c r="K13" s="7"/>
    </row>
  </sheetData>
  <dataValidations count="1">
    <dataValidation type="whole" allowBlank="1" showInputMessage="1" showErrorMessage="1" sqref="C8:G10" xr:uid="{8652CF0B-EC9F-4751-BF7C-0EADC6677236}">
      <formula1>0</formula1>
      <formula2>100</formula2>
    </dataValidation>
  </dataValidations>
  <pageMargins left="0.7" right="0.7" top="0.75" bottom="0.75" header="0.3" footer="0.3"/>
  <pageSetup paperSize="9" scale="81" orientation="portrait" horizontalDpi="360" verticalDpi="36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606B-AAEB-423A-AB9D-863D79EC3EF8}">
  <dimension ref="A1:S120"/>
  <sheetViews>
    <sheetView tabSelected="1" topLeftCell="A49" zoomScaleNormal="100" workbookViewId="0">
      <selection activeCell="K119" sqref="K119"/>
    </sheetView>
  </sheetViews>
  <sheetFormatPr defaultRowHeight="14.5" x14ac:dyDescent="0.35"/>
  <cols>
    <col min="1" max="1" width="19.453125" bestFit="1" customWidth="1"/>
    <col min="2" max="2" width="19.453125" customWidth="1"/>
    <col min="11" max="11" width="11.08984375" bestFit="1" customWidth="1"/>
    <col min="18" max="18" width="14.08984375" bestFit="1" customWidth="1"/>
  </cols>
  <sheetData>
    <row r="1" spans="1:19" x14ac:dyDescent="0.35">
      <c r="A1" t="s">
        <v>60</v>
      </c>
    </row>
    <row r="3" spans="1:19" x14ac:dyDescent="0.35">
      <c r="A3" t="s">
        <v>61</v>
      </c>
      <c r="C3" t="s">
        <v>281</v>
      </c>
      <c r="D3" t="s">
        <v>282</v>
      </c>
      <c r="P3" s="60" t="s">
        <v>31</v>
      </c>
      <c r="Q3" t="s">
        <v>123</v>
      </c>
      <c r="R3" t="s">
        <v>56</v>
      </c>
      <c r="S3" t="s">
        <v>191</v>
      </c>
    </row>
    <row r="4" spans="1:19" x14ac:dyDescent="0.35">
      <c r="P4" s="60"/>
      <c r="Q4">
        <v>2</v>
      </c>
      <c r="R4" t="s">
        <v>62</v>
      </c>
      <c r="S4" t="s">
        <v>11</v>
      </c>
    </row>
    <row r="5" spans="1:19" x14ac:dyDescent="0.35">
      <c r="A5" s="3" t="s">
        <v>10</v>
      </c>
      <c r="B5" s="3"/>
      <c r="C5" s="8">
        <v>1</v>
      </c>
      <c r="D5" t="s">
        <v>56</v>
      </c>
      <c r="H5" s="36" t="s">
        <v>191</v>
      </c>
      <c r="I5" s="36"/>
      <c r="J5" s="3"/>
      <c r="K5" s="3"/>
      <c r="P5" s="60"/>
    </row>
    <row r="6" spans="1:19" x14ac:dyDescent="0.35">
      <c r="A6" s="3" t="s">
        <v>12</v>
      </c>
      <c r="B6" s="3"/>
      <c r="C6" s="4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 t="s">
        <v>15</v>
      </c>
      <c r="J6" s="3" t="s">
        <v>16</v>
      </c>
      <c r="K6" s="3"/>
      <c r="P6" t="s">
        <v>87</v>
      </c>
      <c r="Q6" s="60" t="s">
        <v>123</v>
      </c>
      <c r="R6" t="s">
        <v>62</v>
      </c>
      <c r="S6" t="s">
        <v>11</v>
      </c>
    </row>
    <row r="7" spans="1:19" x14ac:dyDescent="0.35">
      <c r="A7" s="37" t="s">
        <v>17</v>
      </c>
      <c r="B7" s="74"/>
      <c r="C7" s="38"/>
      <c r="D7" s="12">
        <v>66</v>
      </c>
      <c r="E7" s="13">
        <v>64</v>
      </c>
      <c r="F7" s="13">
        <v>62</v>
      </c>
      <c r="G7" s="13">
        <v>58</v>
      </c>
      <c r="H7" s="14">
        <v>58</v>
      </c>
      <c r="I7" s="39">
        <v>3</v>
      </c>
      <c r="J7" s="40">
        <f>(((SUM(D7:H7)-MAX(D7:H7)-MIN(D7:H7))/3)/10)*I7</f>
        <v>18.400000000000002</v>
      </c>
      <c r="K7" s="3"/>
      <c r="Q7" s="60">
        <v>2</v>
      </c>
      <c r="R7" t="s">
        <v>56</v>
      </c>
      <c r="S7" t="s">
        <v>191</v>
      </c>
    </row>
    <row r="8" spans="1:19" x14ac:dyDescent="0.35">
      <c r="A8" s="41" t="s">
        <v>34</v>
      </c>
      <c r="B8" s="75"/>
      <c r="C8" s="50"/>
      <c r="D8" s="20">
        <v>60</v>
      </c>
      <c r="E8" s="21">
        <v>57</v>
      </c>
      <c r="F8" s="21">
        <v>61</v>
      </c>
      <c r="G8" s="21">
        <v>60</v>
      </c>
      <c r="H8" s="22">
        <v>58</v>
      </c>
      <c r="I8" s="43">
        <v>4</v>
      </c>
      <c r="J8" s="40">
        <f>(((SUM(D8:H8)-MAX(D8:H8)-MIN(D8:H8))/3)/10)*I8</f>
        <v>23.733333333333334</v>
      </c>
      <c r="K8" s="3"/>
    </row>
    <row r="9" spans="1:19" ht="15" thickBot="1" x14ac:dyDescent="0.4">
      <c r="A9" s="44" t="s">
        <v>35</v>
      </c>
      <c r="B9" s="76"/>
      <c r="C9" s="45"/>
      <c r="D9" s="26">
        <v>67</v>
      </c>
      <c r="E9" s="27">
        <v>66</v>
      </c>
      <c r="F9" s="27">
        <v>59</v>
      </c>
      <c r="G9" s="27">
        <v>57</v>
      </c>
      <c r="H9" s="28">
        <v>60</v>
      </c>
      <c r="I9" s="46">
        <v>3</v>
      </c>
      <c r="J9" s="47">
        <f>(((SUM(D9:H9)-MAX(D9:H9)-MIN(D9:H9))/3)/10)*I9</f>
        <v>18.5</v>
      </c>
      <c r="K9" s="48"/>
      <c r="P9" t="s">
        <v>88</v>
      </c>
      <c r="Q9" t="s">
        <v>119</v>
      </c>
      <c r="R9" t="s">
        <v>202</v>
      </c>
      <c r="S9" t="s">
        <v>133</v>
      </c>
    </row>
    <row r="10" spans="1:19" ht="15" thickBot="1" x14ac:dyDescent="0.4">
      <c r="A10" s="3"/>
      <c r="B10" s="3"/>
      <c r="C10" s="4"/>
      <c r="D10" s="6"/>
      <c r="E10" s="6" t="s">
        <v>19</v>
      </c>
      <c r="F10" s="6"/>
      <c r="G10" s="6"/>
      <c r="H10" s="6"/>
      <c r="I10" s="6"/>
      <c r="J10" s="49">
        <f>SUM(J7:J9)</f>
        <v>60.63333333333334</v>
      </c>
      <c r="K10" s="31">
        <f>J10-K11</f>
        <v>60.63333333333334</v>
      </c>
      <c r="Q10">
        <v>2</v>
      </c>
      <c r="R10" t="s">
        <v>203</v>
      </c>
      <c r="S10" t="s">
        <v>191</v>
      </c>
    </row>
    <row r="11" spans="1:19" ht="15" thickBot="1" x14ac:dyDescent="0.4">
      <c r="A11" s="3"/>
      <c r="B11" s="3"/>
      <c r="C11" s="4"/>
      <c r="D11" s="3" t="s">
        <v>20</v>
      </c>
      <c r="E11" s="32"/>
      <c r="F11" s="3"/>
      <c r="G11" s="3"/>
      <c r="H11" s="3"/>
      <c r="I11" s="3"/>
      <c r="J11" s="3" t="s">
        <v>21</v>
      </c>
      <c r="K11" s="33"/>
      <c r="Q11">
        <v>3</v>
      </c>
      <c r="R11" t="s">
        <v>117</v>
      </c>
      <c r="S11" t="s">
        <v>11</v>
      </c>
    </row>
    <row r="12" spans="1:19" x14ac:dyDescent="0.35">
      <c r="A12" s="3"/>
      <c r="B12" s="3"/>
      <c r="C12" s="4"/>
      <c r="D12" s="3" t="s">
        <v>22</v>
      </c>
      <c r="E12" s="34"/>
      <c r="F12" s="3"/>
      <c r="G12" s="3"/>
      <c r="H12" s="3"/>
      <c r="I12" s="3"/>
      <c r="J12" s="7"/>
      <c r="K12" s="3"/>
    </row>
    <row r="13" spans="1:19" x14ac:dyDescent="0.35">
      <c r="A13" s="3"/>
      <c r="B13" s="3"/>
      <c r="C13" s="4"/>
      <c r="D13" s="6"/>
      <c r="E13" s="6"/>
      <c r="F13" s="6"/>
      <c r="G13" s="6"/>
      <c r="H13" s="6"/>
      <c r="I13" s="6"/>
      <c r="J13" s="79"/>
      <c r="K13" s="79"/>
      <c r="P13" t="s">
        <v>89</v>
      </c>
      <c r="Q13" s="60" t="s">
        <v>123</v>
      </c>
      <c r="R13" t="s">
        <v>199</v>
      </c>
      <c r="S13" t="s">
        <v>191</v>
      </c>
    </row>
    <row r="14" spans="1:19" x14ac:dyDescent="0.35">
      <c r="A14" s="3" t="s">
        <v>10</v>
      </c>
      <c r="B14" s="3"/>
      <c r="C14" s="8">
        <v>1</v>
      </c>
      <c r="D14" t="s">
        <v>62</v>
      </c>
      <c r="H14" s="36" t="s">
        <v>11</v>
      </c>
      <c r="I14" s="36"/>
      <c r="J14" s="3"/>
      <c r="K14" s="3"/>
      <c r="Q14" s="60">
        <v>2</v>
      </c>
      <c r="R14" t="s">
        <v>117</v>
      </c>
      <c r="S14" t="s">
        <v>11</v>
      </c>
    </row>
    <row r="15" spans="1:19" x14ac:dyDescent="0.35">
      <c r="A15" s="3" t="s">
        <v>12</v>
      </c>
      <c r="B15" s="3"/>
      <c r="C15" s="4"/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 t="s">
        <v>15</v>
      </c>
      <c r="J15" s="3" t="s">
        <v>16</v>
      </c>
      <c r="K15" s="3"/>
      <c r="Q15" s="60">
        <v>3</v>
      </c>
      <c r="R15" t="s">
        <v>200</v>
      </c>
      <c r="S15" t="s">
        <v>133</v>
      </c>
    </row>
    <row r="16" spans="1:19" x14ac:dyDescent="0.35">
      <c r="A16" s="37" t="s">
        <v>17</v>
      </c>
      <c r="B16" s="74"/>
      <c r="C16" s="38"/>
      <c r="D16" s="12">
        <v>65</v>
      </c>
      <c r="E16" s="13">
        <v>61</v>
      </c>
      <c r="F16" s="13">
        <v>60</v>
      </c>
      <c r="G16" s="13">
        <v>60</v>
      </c>
      <c r="H16" s="14">
        <v>60</v>
      </c>
      <c r="I16" s="39">
        <v>3</v>
      </c>
      <c r="J16" s="40">
        <f>(((SUM(D16:H16)-MAX(D16:H16)-MIN(D16:H16))/3)/10)*I16</f>
        <v>18.100000000000001</v>
      </c>
      <c r="K16" s="3"/>
      <c r="Q16" s="60"/>
    </row>
    <row r="17" spans="1:17" x14ac:dyDescent="0.35">
      <c r="A17" s="41" t="s">
        <v>34</v>
      </c>
      <c r="B17" s="75"/>
      <c r="C17" s="50"/>
      <c r="D17" s="20">
        <v>62</v>
      </c>
      <c r="E17" s="21">
        <v>58</v>
      </c>
      <c r="F17" s="21">
        <v>65</v>
      </c>
      <c r="G17" s="21">
        <v>61</v>
      </c>
      <c r="H17" s="22">
        <v>64</v>
      </c>
      <c r="I17" s="43">
        <v>4</v>
      </c>
      <c r="J17" s="40">
        <f>(((SUM(D17:H17)-MAX(D17:H17)-MIN(D17:H17))/3)/10)*I17</f>
        <v>24.933333333333334</v>
      </c>
      <c r="K17" s="3"/>
      <c r="Q17" s="60"/>
    </row>
    <row r="18" spans="1:17" ht="15" thickBot="1" x14ac:dyDescent="0.4">
      <c r="A18" s="44" t="s">
        <v>35</v>
      </c>
      <c r="B18" s="76"/>
      <c r="C18" s="45"/>
      <c r="D18" s="26">
        <v>66</v>
      </c>
      <c r="E18" s="27">
        <v>65</v>
      </c>
      <c r="F18" s="27">
        <v>61</v>
      </c>
      <c r="G18" s="27">
        <v>59</v>
      </c>
      <c r="H18" s="28">
        <v>59</v>
      </c>
      <c r="I18" s="46">
        <v>3</v>
      </c>
      <c r="J18" s="47">
        <f>(((SUM(D18:H18)-MAX(D18:H18)-MIN(D18:H18))/3)/10)*I18</f>
        <v>18.5</v>
      </c>
      <c r="K18" s="48"/>
      <c r="Q18" s="60"/>
    </row>
    <row r="19" spans="1:17" ht="15" thickBot="1" x14ac:dyDescent="0.4">
      <c r="A19" s="3"/>
      <c r="B19" s="3"/>
      <c r="C19" s="4"/>
      <c r="D19" s="6"/>
      <c r="E19" s="6" t="s">
        <v>19</v>
      </c>
      <c r="F19" s="6"/>
      <c r="G19" s="6"/>
      <c r="H19" s="6"/>
      <c r="I19" s="6"/>
      <c r="J19" s="49">
        <f>SUM(J16:J18)</f>
        <v>61.533333333333331</v>
      </c>
      <c r="K19" s="31">
        <f>J19-K20</f>
        <v>61.533333333333331</v>
      </c>
    </row>
    <row r="20" spans="1:17" ht="15" thickBot="1" x14ac:dyDescent="0.4">
      <c r="A20" s="3"/>
      <c r="B20" s="3"/>
      <c r="C20" s="4"/>
      <c r="D20" s="3" t="s">
        <v>20</v>
      </c>
      <c r="E20" s="32"/>
      <c r="F20" s="3"/>
      <c r="G20" s="3"/>
      <c r="H20" s="3"/>
      <c r="I20" s="3"/>
      <c r="J20" s="3" t="s">
        <v>21</v>
      </c>
      <c r="K20" s="33"/>
    </row>
    <row r="21" spans="1:17" x14ac:dyDescent="0.35">
      <c r="A21" s="3"/>
      <c r="B21" s="3"/>
      <c r="C21" s="4"/>
      <c r="D21" s="3" t="s">
        <v>22</v>
      </c>
      <c r="E21" s="34"/>
      <c r="F21" s="3"/>
      <c r="G21" s="3"/>
      <c r="H21" s="3"/>
      <c r="I21" s="3"/>
      <c r="J21" s="7"/>
      <c r="K21" s="3"/>
    </row>
    <row r="22" spans="1:17" x14ac:dyDescent="0.35">
      <c r="A22" s="3"/>
      <c r="B22" s="3"/>
      <c r="C22" s="4"/>
      <c r="D22" s="3"/>
      <c r="E22" s="55"/>
      <c r="F22" s="3"/>
      <c r="G22" s="3"/>
      <c r="H22" s="3"/>
      <c r="I22" s="3"/>
      <c r="J22" s="7"/>
      <c r="K22" s="3"/>
    </row>
    <row r="23" spans="1:17" x14ac:dyDescent="0.35">
      <c r="A23" s="3" t="s">
        <v>63</v>
      </c>
      <c r="B23" s="3"/>
      <c r="C23" s="4"/>
      <c r="D23" s="3"/>
      <c r="E23" s="55"/>
      <c r="F23" s="3"/>
      <c r="G23" s="3"/>
      <c r="H23" s="3"/>
      <c r="I23" s="3"/>
      <c r="J23" s="7"/>
      <c r="K23" s="3"/>
    </row>
    <row r="24" spans="1:17" x14ac:dyDescent="0.35">
      <c r="A24" s="3"/>
      <c r="B24" s="3"/>
      <c r="C24" s="4"/>
      <c r="D24" s="3"/>
      <c r="E24" s="55"/>
      <c r="F24" s="3"/>
      <c r="G24" s="3"/>
      <c r="H24" s="3"/>
      <c r="I24" s="3"/>
      <c r="J24" s="7"/>
      <c r="K24" s="3"/>
    </row>
    <row r="25" spans="1:17" x14ac:dyDescent="0.35">
      <c r="A25" s="3" t="s">
        <v>10</v>
      </c>
      <c r="B25" s="3"/>
      <c r="C25" s="8">
        <v>1</v>
      </c>
      <c r="D25" t="s">
        <v>62</v>
      </c>
      <c r="H25" t="s">
        <v>11</v>
      </c>
      <c r="L25" s="3"/>
    </row>
    <row r="26" spans="1:17" x14ac:dyDescent="0.35">
      <c r="A26" s="3" t="s">
        <v>12</v>
      </c>
      <c r="B26" s="3"/>
      <c r="C26" s="3" t="s">
        <v>13</v>
      </c>
      <c r="D26" s="9">
        <v>1</v>
      </c>
      <c r="E26" s="9">
        <v>2</v>
      </c>
      <c r="F26" s="9">
        <v>3</v>
      </c>
      <c r="G26" s="9">
        <v>4</v>
      </c>
      <c r="H26" s="9">
        <v>5</v>
      </c>
      <c r="I26" s="9" t="s">
        <v>14</v>
      </c>
      <c r="J26" s="9" t="s">
        <v>15</v>
      </c>
      <c r="K26" s="3" t="s">
        <v>16</v>
      </c>
      <c r="L26" s="3"/>
    </row>
    <row r="27" spans="1:17" x14ac:dyDescent="0.35">
      <c r="A27" s="10" t="s">
        <v>17</v>
      </c>
      <c r="B27" s="77"/>
      <c r="C27" s="11"/>
      <c r="D27" s="12">
        <v>63</v>
      </c>
      <c r="E27" s="13">
        <v>68</v>
      </c>
      <c r="F27" s="13">
        <v>67</v>
      </c>
      <c r="G27" s="13">
        <v>60</v>
      </c>
      <c r="H27" s="14">
        <v>68</v>
      </c>
      <c r="I27" s="15"/>
      <c r="J27" s="16">
        <v>3</v>
      </c>
      <c r="K27" s="17">
        <f>(((SUM(D27:H27)-MAX(D27:H27)-MIN(D27:H27))/3/10))*J27</f>
        <v>19.799999999999997</v>
      </c>
      <c r="L27" s="3"/>
    </row>
    <row r="28" spans="1:17" x14ac:dyDescent="0.35">
      <c r="A28" s="80" t="s">
        <v>18</v>
      </c>
      <c r="B28" s="81"/>
      <c r="C28" s="11"/>
      <c r="D28" s="83">
        <v>61</v>
      </c>
      <c r="E28" s="84">
        <v>69</v>
      </c>
      <c r="F28" s="84">
        <v>66</v>
      </c>
      <c r="G28" s="84">
        <v>59</v>
      </c>
      <c r="H28" s="85">
        <v>66</v>
      </c>
      <c r="I28" s="15"/>
      <c r="J28" s="82">
        <v>3</v>
      </c>
      <c r="K28" s="17">
        <f>(((SUM(D28:H28)-MAX(D28:H28)-MIN(D28:H28))/3/10))*J28</f>
        <v>19.299999999999997</v>
      </c>
      <c r="L28" s="3"/>
      <c r="O28" t="s">
        <v>291</v>
      </c>
    </row>
    <row r="29" spans="1:17" ht="15" thickBot="1" x14ac:dyDescent="0.4">
      <c r="A29" s="24" t="s">
        <v>113</v>
      </c>
      <c r="B29" s="25"/>
      <c r="C29" s="25">
        <v>1</v>
      </c>
      <c r="D29" s="26">
        <v>82</v>
      </c>
      <c r="E29" s="27">
        <v>70</v>
      </c>
      <c r="F29" s="27">
        <v>67</v>
      </c>
      <c r="G29" s="27">
        <v>75</v>
      </c>
      <c r="H29" s="28">
        <v>62</v>
      </c>
      <c r="I29" s="29">
        <f>(((SUM(D29:H29)-MAX(D29:H29)-MIN(D29:H29))/3)/10)*C29</f>
        <v>7.0666666666666673</v>
      </c>
      <c r="J29" s="87">
        <v>4</v>
      </c>
      <c r="K29" s="88">
        <f>SUM(I29:I33)/C34*J29</f>
        <v>26.293333333333333</v>
      </c>
      <c r="L29" s="7"/>
      <c r="O29">
        <f>(G29+G30+G31+G32)/4</f>
        <v>67.25</v>
      </c>
    </row>
    <row r="30" spans="1:17" ht="15" thickBot="1" x14ac:dyDescent="0.4">
      <c r="A30" s="24" t="s">
        <v>114</v>
      </c>
      <c r="B30" s="24"/>
      <c r="C30" s="24">
        <v>1</v>
      </c>
      <c r="D30" s="27">
        <v>73</v>
      </c>
      <c r="E30" s="27">
        <v>65</v>
      </c>
      <c r="F30" s="27">
        <v>65</v>
      </c>
      <c r="G30" s="27">
        <v>63</v>
      </c>
      <c r="H30" s="28">
        <v>63</v>
      </c>
      <c r="I30" s="29">
        <f>(((SUM(D30:H30)-MAX(D30:H30)-MIN(D30:H30))/3)/10)*C30</f>
        <v>6.4333333333333327</v>
      </c>
      <c r="J30" s="87"/>
      <c r="K30" s="88"/>
      <c r="L30" s="7"/>
    </row>
    <row r="31" spans="1:17" ht="15" thickBot="1" x14ac:dyDescent="0.4">
      <c r="A31" s="24" t="s">
        <v>111</v>
      </c>
      <c r="B31" s="24"/>
      <c r="C31" s="24">
        <v>1</v>
      </c>
      <c r="D31" s="27">
        <v>90</v>
      </c>
      <c r="E31" s="27">
        <v>64</v>
      </c>
      <c r="F31" s="27">
        <v>63</v>
      </c>
      <c r="G31" s="27">
        <v>66</v>
      </c>
      <c r="H31" s="28">
        <v>64</v>
      </c>
      <c r="I31" s="29">
        <f>(((SUM(D31:H31)-MAX(D31:H31)-MIN(D31:H31))/3)/10)*C31</f>
        <v>6.4666666666666668</v>
      </c>
      <c r="J31" s="87"/>
      <c r="K31" s="88"/>
      <c r="L31" s="7"/>
    </row>
    <row r="32" spans="1:17" ht="15" thickBot="1" x14ac:dyDescent="0.4">
      <c r="A32" s="24" t="s">
        <v>115</v>
      </c>
      <c r="B32" s="24"/>
      <c r="C32" s="24">
        <v>1</v>
      </c>
      <c r="D32" s="27">
        <v>70</v>
      </c>
      <c r="E32" s="27">
        <v>67</v>
      </c>
      <c r="F32" s="27">
        <v>59</v>
      </c>
      <c r="G32" s="27">
        <v>65</v>
      </c>
      <c r="H32" s="28">
        <v>63</v>
      </c>
      <c r="I32" s="29">
        <f>(((SUM(D32:H32)-MAX(D32:H32)-MIN(D32:H32))/3)/10)*C32</f>
        <v>6.5</v>
      </c>
      <c r="J32" s="87"/>
      <c r="K32" s="88"/>
      <c r="L32" s="7"/>
    </row>
    <row r="33" spans="1:13" ht="15" thickBot="1" x14ac:dyDescent="0.4">
      <c r="A33" s="24" t="s">
        <v>112</v>
      </c>
      <c r="B33" s="24"/>
      <c r="C33" s="24">
        <v>1</v>
      </c>
      <c r="D33" s="27">
        <v>63</v>
      </c>
      <c r="E33" s="27">
        <v>68</v>
      </c>
      <c r="F33" s="27">
        <v>59</v>
      </c>
      <c r="G33" s="27">
        <v>67</v>
      </c>
      <c r="H33" s="28">
        <v>62</v>
      </c>
      <c r="I33" s="29">
        <f>(((SUM(D33:H33)-MAX(D33:H33)-MIN(D33:H33))/3)/10)*C33</f>
        <v>6.4</v>
      </c>
      <c r="J33" s="87"/>
      <c r="K33" s="88"/>
      <c r="L33" s="30"/>
    </row>
    <row r="34" spans="1:13" ht="15" thickBot="1" x14ac:dyDescent="0.4">
      <c r="A34" s="3"/>
      <c r="B34" s="3"/>
      <c r="C34" s="3">
        <f>SUM(C29:C33)</f>
        <v>5</v>
      </c>
      <c r="D34" s="6"/>
      <c r="E34" s="6" t="s">
        <v>19</v>
      </c>
      <c r="F34" s="6"/>
      <c r="G34" s="6"/>
      <c r="H34" s="6"/>
      <c r="I34" s="6"/>
      <c r="J34" s="6"/>
      <c r="K34" s="31">
        <f>SUM(K27:K29)-L35</f>
        <v>65.393333333333331</v>
      </c>
      <c r="L34" s="70">
        <f>K34*0.5+K19*0.5</f>
        <v>63.463333333333331</v>
      </c>
      <c r="M34" t="s">
        <v>50</v>
      </c>
    </row>
    <row r="35" spans="1:13" ht="15" thickBot="1" x14ac:dyDescent="0.4">
      <c r="A35" s="3"/>
      <c r="B35" s="3"/>
      <c r="C35" s="3"/>
      <c r="D35" s="3" t="s">
        <v>20</v>
      </c>
      <c r="E35" s="32"/>
      <c r="F35" s="3"/>
      <c r="G35" s="3"/>
      <c r="H35" s="3"/>
      <c r="I35" s="3"/>
      <c r="J35" s="3"/>
      <c r="K35" s="3" t="s">
        <v>21</v>
      </c>
      <c r="L35" s="33"/>
    </row>
    <row r="38" spans="1:13" x14ac:dyDescent="0.35">
      <c r="A38" s="3" t="s">
        <v>10</v>
      </c>
      <c r="B38" s="3"/>
      <c r="C38" s="8">
        <v>2</v>
      </c>
      <c r="D38" t="s">
        <v>56</v>
      </c>
      <c r="H38" t="s">
        <v>191</v>
      </c>
      <c r="L38" s="3"/>
    </row>
    <row r="39" spans="1:13" x14ac:dyDescent="0.35">
      <c r="A39" s="3" t="s">
        <v>12</v>
      </c>
      <c r="B39" s="3"/>
      <c r="C39" s="3" t="s">
        <v>13</v>
      </c>
      <c r="D39" s="9">
        <v>1</v>
      </c>
      <c r="E39" s="9">
        <v>2</v>
      </c>
      <c r="F39" s="9">
        <v>3</v>
      </c>
      <c r="G39" s="9">
        <v>4</v>
      </c>
      <c r="H39" s="9">
        <v>5</v>
      </c>
      <c r="I39" s="9" t="s">
        <v>14</v>
      </c>
      <c r="J39" s="9" t="s">
        <v>15</v>
      </c>
      <c r="K39" s="3" t="s">
        <v>16</v>
      </c>
      <c r="L39" s="3"/>
    </row>
    <row r="40" spans="1:13" x14ac:dyDescent="0.35">
      <c r="A40" s="10" t="s">
        <v>17</v>
      </c>
      <c r="B40" s="77"/>
      <c r="C40" s="11"/>
      <c r="D40" s="12">
        <v>62</v>
      </c>
      <c r="E40" s="13">
        <v>68</v>
      </c>
      <c r="F40" s="13">
        <v>63</v>
      </c>
      <c r="G40" s="13">
        <v>62</v>
      </c>
      <c r="H40" s="14">
        <v>65</v>
      </c>
      <c r="I40" s="15"/>
      <c r="J40" s="16">
        <v>3</v>
      </c>
      <c r="K40" s="17">
        <f>(((SUM(D40:H40)-MAX(D40:H40)-MIN(D40:H40))/3)/10)*J40</f>
        <v>19</v>
      </c>
      <c r="L40" s="3"/>
    </row>
    <row r="41" spans="1:13" x14ac:dyDescent="0.35">
      <c r="A41" s="18" t="s">
        <v>18</v>
      </c>
      <c r="B41" s="78"/>
      <c r="C41" s="19"/>
      <c r="D41" s="20">
        <v>61</v>
      </c>
      <c r="E41" s="21">
        <v>66</v>
      </c>
      <c r="F41" s="21">
        <v>63</v>
      </c>
      <c r="G41" s="21">
        <v>63</v>
      </c>
      <c r="H41" s="22">
        <v>66</v>
      </c>
      <c r="I41" s="15"/>
      <c r="J41" s="23">
        <v>3</v>
      </c>
      <c r="K41" s="17">
        <f>(((SUM(D41:H41)-MAX(D41:H41)-MIN(D41:H41))/3)/10)*J41</f>
        <v>19.200000000000003</v>
      </c>
      <c r="L41" s="3"/>
    </row>
    <row r="42" spans="1:13" ht="15" thickBot="1" x14ac:dyDescent="0.4">
      <c r="A42" s="24" t="s">
        <v>113</v>
      </c>
      <c r="B42" s="25"/>
      <c r="C42" s="25">
        <v>1</v>
      </c>
      <c r="D42" s="26">
        <v>83</v>
      </c>
      <c r="E42" s="27">
        <v>69</v>
      </c>
      <c r="F42" s="27">
        <v>66</v>
      </c>
      <c r="G42" s="27">
        <v>65</v>
      </c>
      <c r="H42" s="28">
        <v>66</v>
      </c>
      <c r="I42" s="29">
        <f>(((SUM(D42:H42)-MAX(D42:H42)-MIN(D42:H42))/3)/10)*C42</f>
        <v>6.7</v>
      </c>
      <c r="J42" s="87">
        <v>4</v>
      </c>
      <c r="K42" s="88">
        <f>SUM(I42:I46)/C47*J42</f>
        <v>21.306666666666665</v>
      </c>
      <c r="L42" s="7"/>
    </row>
    <row r="43" spans="1:13" ht="15" thickBot="1" x14ac:dyDescent="0.4">
      <c r="A43" s="24" t="s">
        <v>114</v>
      </c>
      <c r="B43" s="24"/>
      <c r="C43" s="24">
        <v>1</v>
      </c>
      <c r="D43" s="27">
        <v>0</v>
      </c>
      <c r="E43" s="27">
        <v>0</v>
      </c>
      <c r="F43" s="27">
        <v>0</v>
      </c>
      <c r="G43" s="27">
        <v>0</v>
      </c>
      <c r="H43" s="28">
        <v>0</v>
      </c>
      <c r="I43" s="29">
        <f>(((SUM(D43:H43)-MAX(D43:H43)-MIN(D43:H43))/3)/10)*C43</f>
        <v>0</v>
      </c>
      <c r="J43" s="87"/>
      <c r="K43" s="88"/>
      <c r="L43" s="7"/>
    </row>
    <row r="44" spans="1:13" ht="15" thickBot="1" x14ac:dyDescent="0.4">
      <c r="A44" s="24" t="s">
        <v>111</v>
      </c>
      <c r="B44" s="24"/>
      <c r="C44" s="24">
        <v>1</v>
      </c>
      <c r="D44" s="27">
        <v>87</v>
      </c>
      <c r="E44" s="27">
        <v>69</v>
      </c>
      <c r="F44" s="27">
        <v>62</v>
      </c>
      <c r="G44" s="27">
        <v>68</v>
      </c>
      <c r="H44" s="28">
        <v>65</v>
      </c>
      <c r="I44" s="29">
        <f>(((SUM(D44:H44)-MAX(D44:H44)-MIN(D44:H44))/3)/10)*C44</f>
        <v>6.7333333333333325</v>
      </c>
      <c r="J44" s="87"/>
      <c r="K44" s="88"/>
      <c r="L44" s="7"/>
    </row>
    <row r="45" spans="1:13" ht="15" thickBot="1" x14ac:dyDescent="0.4">
      <c r="A45" s="24" t="s">
        <v>115</v>
      </c>
      <c r="B45" s="24"/>
      <c r="C45" s="24">
        <v>1</v>
      </c>
      <c r="D45" s="27">
        <v>73</v>
      </c>
      <c r="E45" s="27">
        <v>69</v>
      </c>
      <c r="F45" s="27">
        <v>60</v>
      </c>
      <c r="G45" s="27">
        <v>67</v>
      </c>
      <c r="H45" s="28">
        <v>62</v>
      </c>
      <c r="I45" s="29">
        <f>(((SUM(D45:H45)-MAX(D45:H45)-MIN(D45:H45))/3)/10)*C45</f>
        <v>6.6</v>
      </c>
      <c r="J45" s="87"/>
      <c r="K45" s="88"/>
      <c r="L45" s="7"/>
    </row>
    <row r="46" spans="1:13" ht="15" thickBot="1" x14ac:dyDescent="0.4">
      <c r="A46" s="24" t="s">
        <v>112</v>
      </c>
      <c r="B46" s="24"/>
      <c r="C46" s="24">
        <v>1</v>
      </c>
      <c r="D46" s="27">
        <v>68</v>
      </c>
      <c r="E46" s="27">
        <v>66</v>
      </c>
      <c r="F46" s="27">
        <v>61</v>
      </c>
      <c r="G46" s="27">
        <v>64</v>
      </c>
      <c r="H46" s="28">
        <v>68</v>
      </c>
      <c r="I46" s="29">
        <f>(((SUM(D46:H46)-MAX(D46:H46)-MIN(D46:H46))/3)/10)*C46</f>
        <v>6.6</v>
      </c>
      <c r="J46" s="87"/>
      <c r="K46" s="88"/>
      <c r="L46" s="30"/>
    </row>
    <row r="47" spans="1:13" ht="15" thickBot="1" x14ac:dyDescent="0.4">
      <c r="A47" s="3"/>
      <c r="B47" s="3"/>
      <c r="C47" s="3">
        <f>SUM(C42:C46)</f>
        <v>5</v>
      </c>
      <c r="D47" s="6"/>
      <c r="E47" s="6" t="s">
        <v>19</v>
      </c>
      <c r="F47" s="6"/>
      <c r="G47" s="6"/>
      <c r="H47" s="6"/>
      <c r="I47" s="6"/>
      <c r="J47" s="6"/>
      <c r="K47" s="31">
        <f>SUM(K40:K42)-L48</f>
        <v>59.506666666666668</v>
      </c>
      <c r="L47" s="70">
        <f>K47*0.5+K10*0.5</f>
        <v>60.070000000000007</v>
      </c>
    </row>
    <row r="48" spans="1:13" ht="15" thickBot="1" x14ac:dyDescent="0.4">
      <c r="A48" s="3"/>
      <c r="B48" s="3"/>
      <c r="C48" s="3"/>
      <c r="D48" s="3" t="s">
        <v>20</v>
      </c>
      <c r="E48" s="32"/>
      <c r="F48" s="3"/>
      <c r="G48" s="3"/>
      <c r="H48" s="3"/>
      <c r="I48" s="3"/>
      <c r="J48" s="3"/>
      <c r="K48" s="3" t="s">
        <v>21</v>
      </c>
      <c r="L48" s="33"/>
    </row>
    <row r="52" spans="1:11" x14ac:dyDescent="0.35">
      <c r="A52" t="s">
        <v>64</v>
      </c>
      <c r="C52" t="s">
        <v>283</v>
      </c>
      <c r="D52" t="s">
        <v>284</v>
      </c>
    </row>
    <row r="54" spans="1:11" x14ac:dyDescent="0.35">
      <c r="A54" s="3" t="s">
        <v>10</v>
      </c>
      <c r="B54" s="3"/>
      <c r="C54" s="8">
        <v>1</v>
      </c>
      <c r="D54" t="s">
        <v>164</v>
      </c>
      <c r="H54" t="s">
        <v>133</v>
      </c>
      <c r="K54" s="3"/>
    </row>
    <row r="55" spans="1:11" x14ac:dyDescent="0.35">
      <c r="A55" s="3" t="s">
        <v>12</v>
      </c>
      <c r="B55" s="3"/>
      <c r="C55" s="4"/>
      <c r="D55" s="9">
        <v>1</v>
      </c>
      <c r="E55" s="9">
        <v>2</v>
      </c>
      <c r="F55" s="9">
        <v>3</v>
      </c>
      <c r="G55" s="9">
        <v>4</v>
      </c>
      <c r="H55" s="9">
        <v>5</v>
      </c>
      <c r="I55" s="9" t="s">
        <v>15</v>
      </c>
      <c r="J55" s="3" t="s">
        <v>16</v>
      </c>
      <c r="K55" s="3"/>
    </row>
    <row r="56" spans="1:11" x14ac:dyDescent="0.35">
      <c r="A56" s="37" t="s">
        <v>17</v>
      </c>
      <c r="B56" s="74"/>
      <c r="C56" s="38"/>
      <c r="D56" s="12">
        <v>68</v>
      </c>
      <c r="E56" s="13">
        <v>58</v>
      </c>
      <c r="F56" s="13">
        <v>60</v>
      </c>
      <c r="G56" s="13">
        <v>64</v>
      </c>
      <c r="H56" s="14">
        <v>64</v>
      </c>
      <c r="I56" s="39">
        <v>3</v>
      </c>
      <c r="J56" s="40">
        <f>(((SUM(D56:H56)-MAX(D56:H56)-MIN(D56:H56))/3)/10)*I56</f>
        <v>18.8</v>
      </c>
      <c r="K56" s="3"/>
    </row>
    <row r="57" spans="1:11" x14ac:dyDescent="0.35">
      <c r="A57" s="41" t="s">
        <v>34</v>
      </c>
      <c r="B57" s="75"/>
      <c r="C57" s="50"/>
      <c r="D57" s="20">
        <v>61</v>
      </c>
      <c r="E57" s="21">
        <v>58</v>
      </c>
      <c r="F57" s="21">
        <v>53</v>
      </c>
      <c r="G57" s="21">
        <v>61</v>
      </c>
      <c r="H57" s="22">
        <v>66</v>
      </c>
      <c r="I57" s="43">
        <v>4</v>
      </c>
      <c r="J57" s="40">
        <f>(((SUM(D57:H57)-MAX(D57:H57)-MIN(D57:H57))/3)/10)*I57</f>
        <v>24</v>
      </c>
      <c r="K57" s="3"/>
    </row>
    <row r="58" spans="1:11" ht="15" thickBot="1" x14ac:dyDescent="0.4">
      <c r="A58" s="44" t="s">
        <v>35</v>
      </c>
      <c r="B58" s="76"/>
      <c r="C58" s="45"/>
      <c r="D58" s="26">
        <v>67</v>
      </c>
      <c r="E58" s="27">
        <v>61</v>
      </c>
      <c r="F58" s="27">
        <v>55</v>
      </c>
      <c r="G58" s="27">
        <v>63</v>
      </c>
      <c r="H58" s="28">
        <v>66</v>
      </c>
      <c r="I58" s="46">
        <v>3</v>
      </c>
      <c r="J58" s="47">
        <f>(((SUM(D58:H58)-MAX(D58:H58)-MIN(D58:H58))/3)/10)*I58</f>
        <v>19</v>
      </c>
      <c r="K58" s="48"/>
    </row>
    <row r="59" spans="1:11" ht="15" thickBot="1" x14ac:dyDescent="0.4">
      <c r="A59" s="3"/>
      <c r="B59" s="3"/>
      <c r="C59" s="4"/>
      <c r="D59" s="6"/>
      <c r="E59" s="6" t="s">
        <v>19</v>
      </c>
      <c r="F59" s="6"/>
      <c r="G59" s="6"/>
      <c r="H59" s="6"/>
      <c r="I59" s="6"/>
      <c r="J59" s="49">
        <f>SUM(J56:J58)</f>
        <v>61.8</v>
      </c>
      <c r="K59" s="31">
        <f>J59-K60</f>
        <v>61.8</v>
      </c>
    </row>
    <row r="60" spans="1:11" ht="15" thickBot="1" x14ac:dyDescent="0.4">
      <c r="A60" s="3"/>
      <c r="B60" s="3"/>
      <c r="C60" s="4"/>
      <c r="D60" s="3" t="s">
        <v>20</v>
      </c>
      <c r="E60" s="32"/>
      <c r="F60" s="3"/>
      <c r="G60" s="3"/>
      <c r="H60" s="3"/>
      <c r="I60" s="3"/>
      <c r="J60" s="3" t="s">
        <v>21</v>
      </c>
      <c r="K60" s="33"/>
    </row>
    <row r="61" spans="1:11" x14ac:dyDescent="0.35">
      <c r="A61" s="3"/>
      <c r="B61" s="3"/>
      <c r="C61" s="4"/>
      <c r="D61" s="3" t="s">
        <v>22</v>
      </c>
      <c r="E61" s="34"/>
      <c r="F61" s="3"/>
      <c r="G61" s="3"/>
      <c r="H61" s="3"/>
      <c r="I61" s="3"/>
      <c r="J61" s="7"/>
      <c r="K61" s="3"/>
    </row>
    <row r="63" spans="1:11" x14ac:dyDescent="0.35">
      <c r="A63" s="3" t="s">
        <v>10</v>
      </c>
      <c r="B63" s="3"/>
      <c r="C63" s="8">
        <v>2</v>
      </c>
      <c r="D63" t="s">
        <v>275</v>
      </c>
      <c r="H63" t="s">
        <v>191</v>
      </c>
      <c r="K63" s="3"/>
    </row>
    <row r="64" spans="1:11" x14ac:dyDescent="0.35">
      <c r="A64" s="3" t="s">
        <v>12</v>
      </c>
      <c r="B64" s="3"/>
      <c r="C64" s="4"/>
      <c r="D64" s="9">
        <v>1</v>
      </c>
      <c r="E64" s="9">
        <v>2</v>
      </c>
      <c r="F64" s="9">
        <v>3</v>
      </c>
      <c r="G64" s="9">
        <v>4</v>
      </c>
      <c r="H64" s="9">
        <v>5</v>
      </c>
      <c r="I64" s="9" t="s">
        <v>15</v>
      </c>
      <c r="J64" s="3" t="s">
        <v>16</v>
      </c>
      <c r="K64" s="3"/>
    </row>
    <row r="65" spans="1:11" x14ac:dyDescent="0.35">
      <c r="A65" s="37" t="s">
        <v>17</v>
      </c>
      <c r="B65" s="74"/>
      <c r="C65" s="38"/>
      <c r="D65" s="12">
        <v>65</v>
      </c>
      <c r="E65" s="13">
        <v>60</v>
      </c>
      <c r="F65" s="13">
        <v>60</v>
      </c>
      <c r="G65" s="13">
        <v>61</v>
      </c>
      <c r="H65" s="14">
        <v>61</v>
      </c>
      <c r="I65" s="39">
        <v>3</v>
      </c>
      <c r="J65" s="40">
        <f>(((SUM(D65:H65)-MAX(D65:H65)-MIN(D65:H65))/3)/10)*I65</f>
        <v>18.2</v>
      </c>
      <c r="K65" s="3"/>
    </row>
    <row r="66" spans="1:11" x14ac:dyDescent="0.35">
      <c r="A66" s="41" t="s">
        <v>34</v>
      </c>
      <c r="B66" s="75"/>
      <c r="C66" s="50"/>
      <c r="D66" s="20">
        <v>62</v>
      </c>
      <c r="E66" s="21">
        <v>58</v>
      </c>
      <c r="F66" s="21">
        <v>56</v>
      </c>
      <c r="G66" s="21">
        <v>62</v>
      </c>
      <c r="H66" s="22">
        <v>65</v>
      </c>
      <c r="I66" s="43">
        <v>4</v>
      </c>
      <c r="J66" s="40">
        <f>(((SUM(D66:H66)-MAX(D66:H66)-MIN(D66:H66))/3)/10)*I66</f>
        <v>24.266666666666666</v>
      </c>
      <c r="K66" s="3"/>
    </row>
    <row r="67" spans="1:11" ht="15" thickBot="1" x14ac:dyDescent="0.4">
      <c r="A67" s="44" t="s">
        <v>35</v>
      </c>
      <c r="B67" s="76"/>
      <c r="C67" s="45"/>
      <c r="D67" s="26">
        <v>66</v>
      </c>
      <c r="E67" s="27">
        <v>61</v>
      </c>
      <c r="F67" s="27">
        <v>63</v>
      </c>
      <c r="G67" s="27">
        <v>65</v>
      </c>
      <c r="H67" s="28">
        <v>65</v>
      </c>
      <c r="I67" s="46">
        <v>3</v>
      </c>
      <c r="J67" s="47">
        <f>(((SUM(D67:H67)-MAX(D67:H67)-MIN(D67:H67))/3)/10)*I67</f>
        <v>19.299999999999997</v>
      </c>
      <c r="K67" s="48"/>
    </row>
    <row r="68" spans="1:11" ht="15" thickBot="1" x14ac:dyDescent="0.4">
      <c r="A68" s="3"/>
      <c r="B68" s="3"/>
      <c r="C68" s="4"/>
      <c r="D68" s="6"/>
      <c r="E68" s="6" t="s">
        <v>19</v>
      </c>
      <c r="F68" s="6"/>
      <c r="G68" s="6"/>
      <c r="H68" s="6"/>
      <c r="I68" s="6"/>
      <c r="J68" s="49">
        <f>SUM(J65:J67)</f>
        <v>61.766666666666666</v>
      </c>
      <c r="K68" s="31">
        <f>J68-K69</f>
        <v>61.766666666666666</v>
      </c>
    </row>
    <row r="69" spans="1:11" ht="15" thickBot="1" x14ac:dyDescent="0.4">
      <c r="A69" s="3"/>
      <c r="B69" s="3"/>
      <c r="C69" s="4"/>
      <c r="D69" s="3" t="s">
        <v>20</v>
      </c>
      <c r="E69" s="32"/>
      <c r="F69" s="3"/>
      <c r="G69" s="3"/>
      <c r="H69" s="3"/>
      <c r="I69" s="3"/>
      <c r="J69" s="3" t="s">
        <v>21</v>
      </c>
      <c r="K69" s="33"/>
    </row>
    <row r="70" spans="1:11" x14ac:dyDescent="0.35">
      <c r="A70" s="3"/>
      <c r="B70" s="3"/>
      <c r="C70" s="4"/>
      <c r="D70" s="3" t="s">
        <v>22</v>
      </c>
      <c r="E70" s="34"/>
      <c r="F70" s="3"/>
      <c r="G70" s="3"/>
      <c r="H70" s="3"/>
      <c r="I70" s="3"/>
      <c r="J70" s="7"/>
      <c r="K70" s="3"/>
    </row>
    <row r="71" spans="1:11" x14ac:dyDescent="0.35">
      <c r="A71" s="3"/>
      <c r="B71" s="3"/>
      <c r="C71" s="4"/>
      <c r="D71" s="3"/>
      <c r="E71" s="55"/>
      <c r="F71" s="3"/>
      <c r="G71" s="3"/>
      <c r="H71" s="3"/>
      <c r="I71" s="3"/>
      <c r="J71" s="7"/>
      <c r="K71" s="3"/>
    </row>
    <row r="72" spans="1:11" x14ac:dyDescent="0.35">
      <c r="A72" s="3" t="s">
        <v>10</v>
      </c>
      <c r="B72" s="3"/>
      <c r="C72" s="8">
        <v>3</v>
      </c>
      <c r="D72" t="s">
        <v>65</v>
      </c>
      <c r="H72" t="s">
        <v>11</v>
      </c>
      <c r="K72" s="3"/>
    </row>
    <row r="73" spans="1:11" x14ac:dyDescent="0.35">
      <c r="A73" s="3" t="s">
        <v>12</v>
      </c>
      <c r="B73" s="3"/>
      <c r="C73" s="4"/>
      <c r="D73" s="9">
        <v>1</v>
      </c>
      <c r="E73" s="9">
        <v>2</v>
      </c>
      <c r="F73" s="9">
        <v>3</v>
      </c>
      <c r="G73" s="9">
        <v>4</v>
      </c>
      <c r="H73" s="9">
        <v>5</v>
      </c>
      <c r="I73" s="9" t="s">
        <v>15</v>
      </c>
      <c r="J73" s="3" t="s">
        <v>16</v>
      </c>
      <c r="K73" s="3"/>
    </row>
    <row r="74" spans="1:11" x14ac:dyDescent="0.35">
      <c r="A74" s="37" t="s">
        <v>17</v>
      </c>
      <c r="B74" s="74"/>
      <c r="C74" s="38"/>
      <c r="D74" s="12">
        <v>64</v>
      </c>
      <c r="E74" s="13">
        <v>56</v>
      </c>
      <c r="F74" s="13">
        <v>54</v>
      </c>
      <c r="G74" s="13">
        <v>63</v>
      </c>
      <c r="H74" s="14">
        <v>66</v>
      </c>
      <c r="I74" s="39">
        <v>3</v>
      </c>
      <c r="J74" s="40">
        <f>(((SUM(D74:H74)-MAX(D74:H74)-MIN(D74:H74))/3)/10)*I74</f>
        <v>18.299999999999997</v>
      </c>
      <c r="K74" s="3"/>
    </row>
    <row r="75" spans="1:11" x14ac:dyDescent="0.35">
      <c r="A75" s="41" t="s">
        <v>34</v>
      </c>
      <c r="B75" s="75"/>
      <c r="C75" s="50"/>
      <c r="D75" s="20">
        <v>58</v>
      </c>
      <c r="E75" s="21">
        <v>61</v>
      </c>
      <c r="F75" s="21">
        <v>60</v>
      </c>
      <c r="G75" s="21">
        <v>62</v>
      </c>
      <c r="H75" s="22">
        <v>66</v>
      </c>
      <c r="I75" s="43">
        <v>4</v>
      </c>
      <c r="J75" s="40">
        <f>(((SUM(D75:H75)-MAX(D75:H75)-MIN(D75:H75))/3)/10)*I75</f>
        <v>24.4</v>
      </c>
      <c r="K75" s="3"/>
    </row>
    <row r="76" spans="1:11" ht="15" thickBot="1" x14ac:dyDescent="0.4">
      <c r="A76" s="44" t="s">
        <v>35</v>
      </c>
      <c r="B76" s="76"/>
      <c r="C76" s="45"/>
      <c r="D76" s="26">
        <v>65</v>
      </c>
      <c r="E76" s="27">
        <v>61</v>
      </c>
      <c r="F76" s="27">
        <v>61</v>
      </c>
      <c r="G76" s="27">
        <v>62</v>
      </c>
      <c r="H76" s="28">
        <v>67</v>
      </c>
      <c r="I76" s="46">
        <v>3</v>
      </c>
      <c r="J76" s="47">
        <f>(((SUM(D76:H76)-MAX(D76:H76)-MIN(D76:H76))/3)/10)*I76</f>
        <v>18.8</v>
      </c>
      <c r="K76" s="48"/>
    </row>
    <row r="77" spans="1:11" ht="15" thickBot="1" x14ac:dyDescent="0.4">
      <c r="A77" s="3"/>
      <c r="B77" s="3"/>
      <c r="C77" s="4"/>
      <c r="D77" s="6"/>
      <c r="E77" s="6" t="s">
        <v>19</v>
      </c>
      <c r="F77" s="6"/>
      <c r="G77" s="6"/>
      <c r="H77" s="6"/>
      <c r="I77" s="6"/>
      <c r="J77" s="49">
        <f>SUM(J74:J76)</f>
        <v>61.5</v>
      </c>
      <c r="K77" s="31">
        <f>J77-K78</f>
        <v>61.5</v>
      </c>
    </row>
    <row r="78" spans="1:11" ht="15" thickBot="1" x14ac:dyDescent="0.4">
      <c r="A78" s="3"/>
      <c r="B78" s="3"/>
      <c r="C78" s="4"/>
      <c r="D78" s="3" t="s">
        <v>20</v>
      </c>
      <c r="E78" s="32"/>
      <c r="F78" s="3"/>
      <c r="G78" s="3"/>
      <c r="H78" s="3"/>
      <c r="I78" s="3"/>
      <c r="J78" s="3" t="s">
        <v>21</v>
      </c>
      <c r="K78" s="33"/>
    </row>
    <row r="79" spans="1:11" x14ac:dyDescent="0.35">
      <c r="A79" s="3"/>
      <c r="B79" s="3"/>
      <c r="C79" s="4"/>
      <c r="D79" s="3" t="s">
        <v>22</v>
      </c>
      <c r="E79" s="34"/>
      <c r="F79" s="3"/>
      <c r="G79" s="3"/>
      <c r="H79" s="3"/>
      <c r="I79" s="3"/>
      <c r="J79" s="7"/>
      <c r="K79" s="3"/>
    </row>
    <row r="80" spans="1:11" x14ac:dyDescent="0.35">
      <c r="A80" s="3"/>
      <c r="B80" s="3"/>
      <c r="C80" s="4"/>
      <c r="D80" s="3"/>
      <c r="E80" s="71"/>
      <c r="F80" s="3"/>
      <c r="G80" s="3"/>
      <c r="H80" s="3"/>
      <c r="I80" s="3"/>
      <c r="J80" s="7"/>
      <c r="K80" s="3"/>
    </row>
    <row r="81" spans="1:13" x14ac:dyDescent="0.35">
      <c r="A81" t="s">
        <v>66</v>
      </c>
      <c r="C81" t="s">
        <v>285</v>
      </c>
      <c r="D81" t="s">
        <v>286</v>
      </c>
    </row>
    <row r="82" spans="1:13" x14ac:dyDescent="0.35">
      <c r="A82" s="4"/>
      <c r="B82" s="4"/>
      <c r="C82" s="4"/>
      <c r="D82" s="5"/>
      <c r="E82" s="5"/>
      <c r="F82" s="5"/>
      <c r="G82" s="5"/>
      <c r="H82" s="5"/>
      <c r="I82" s="5"/>
      <c r="J82" s="6"/>
      <c r="K82" s="7"/>
      <c r="L82" s="3"/>
    </row>
    <row r="83" spans="1:13" x14ac:dyDescent="0.35">
      <c r="A83" s="3" t="s">
        <v>10</v>
      </c>
      <c r="B83" s="3"/>
      <c r="C83" s="8">
        <v>1</v>
      </c>
      <c r="D83" t="s">
        <v>276</v>
      </c>
      <c r="H83" t="s">
        <v>191</v>
      </c>
      <c r="L83" s="3"/>
    </row>
    <row r="84" spans="1:13" x14ac:dyDescent="0.35">
      <c r="A84" s="3" t="s">
        <v>12</v>
      </c>
      <c r="B84" s="3"/>
      <c r="C84" s="3" t="s">
        <v>13</v>
      </c>
      <c r="D84" s="9">
        <v>1</v>
      </c>
      <c r="E84" s="9">
        <v>2</v>
      </c>
      <c r="F84" s="9">
        <v>3</v>
      </c>
      <c r="G84" s="9">
        <v>4</v>
      </c>
      <c r="H84" s="9">
        <v>5</v>
      </c>
      <c r="I84" s="9" t="s">
        <v>14</v>
      </c>
      <c r="J84" s="9" t="s">
        <v>15</v>
      </c>
      <c r="K84" s="3" t="s">
        <v>16</v>
      </c>
      <c r="L84" s="3"/>
    </row>
    <row r="85" spans="1:13" x14ac:dyDescent="0.35">
      <c r="A85" s="10" t="s">
        <v>17</v>
      </c>
      <c r="B85" s="77"/>
      <c r="C85" s="11"/>
      <c r="D85" s="12">
        <v>56</v>
      </c>
      <c r="E85" s="13">
        <v>58</v>
      </c>
      <c r="F85" s="13">
        <v>55</v>
      </c>
      <c r="G85" s="13">
        <v>55</v>
      </c>
      <c r="H85" s="14">
        <v>60</v>
      </c>
      <c r="I85" s="15"/>
      <c r="J85" s="16">
        <v>3</v>
      </c>
      <c r="K85" s="17">
        <f>(((SUM(D85:H85)-MAX(D85:H85)-MIN(D85:H85))/3)/10)*J85</f>
        <v>16.900000000000002</v>
      </c>
      <c r="L85" s="3"/>
    </row>
    <row r="86" spans="1:13" x14ac:dyDescent="0.35">
      <c r="A86" s="18" t="s">
        <v>18</v>
      </c>
      <c r="B86" s="78"/>
      <c r="C86" s="19"/>
      <c r="D86" s="20">
        <v>61</v>
      </c>
      <c r="E86" s="21">
        <v>55</v>
      </c>
      <c r="F86" s="21">
        <v>54</v>
      </c>
      <c r="G86" s="21">
        <v>55</v>
      </c>
      <c r="H86" s="22">
        <v>64</v>
      </c>
      <c r="I86" s="15"/>
      <c r="J86" s="23">
        <v>3</v>
      </c>
      <c r="K86" s="17">
        <f>(((SUM(D86:H86)-MAX(D86:H86)-MIN(D86:H86))/3)/10)*J86</f>
        <v>17.100000000000001</v>
      </c>
      <c r="L86" s="3"/>
    </row>
    <row r="87" spans="1:13" ht="15" thickBot="1" x14ac:dyDescent="0.4">
      <c r="A87" s="24" t="s">
        <v>113</v>
      </c>
      <c r="B87" s="25"/>
      <c r="C87" s="25">
        <v>1</v>
      </c>
      <c r="D87" s="26">
        <v>64</v>
      </c>
      <c r="E87" s="27">
        <v>60</v>
      </c>
      <c r="F87" s="27">
        <v>68</v>
      </c>
      <c r="G87" s="27">
        <v>57</v>
      </c>
      <c r="H87" s="28">
        <v>58</v>
      </c>
      <c r="I87" s="29">
        <f>(((SUM(D87:H87)-MAX(D87:H87)-MIN(D87:H87))/3)/10)*C87</f>
        <v>6.0666666666666664</v>
      </c>
      <c r="J87" s="87">
        <v>4</v>
      </c>
      <c r="K87" s="88">
        <f>SUM(I87:I91)/C92*J87</f>
        <v>24.08</v>
      </c>
      <c r="L87" s="7"/>
    </row>
    <row r="88" spans="1:13" ht="15" thickBot="1" x14ac:dyDescent="0.4">
      <c r="A88" s="24" t="s">
        <v>277</v>
      </c>
      <c r="B88" s="24"/>
      <c r="C88" s="24">
        <v>1</v>
      </c>
      <c r="D88" s="27">
        <v>66</v>
      </c>
      <c r="E88" s="27">
        <v>57</v>
      </c>
      <c r="F88" s="27">
        <v>63</v>
      </c>
      <c r="G88" s="27">
        <v>59</v>
      </c>
      <c r="H88" s="28">
        <v>60</v>
      </c>
      <c r="I88" s="29">
        <f>(((SUM(D88:H88)-MAX(D88:H88)-MIN(D88:H88))/3)/10)*C88</f>
        <v>6.0666666666666664</v>
      </c>
      <c r="J88" s="87"/>
      <c r="K88" s="88"/>
      <c r="L88" s="7"/>
    </row>
    <row r="89" spans="1:13" ht="15" thickBot="1" x14ac:dyDescent="0.4">
      <c r="A89" s="24" t="s">
        <v>111</v>
      </c>
      <c r="B89" s="24"/>
      <c r="C89" s="24">
        <v>1</v>
      </c>
      <c r="D89" s="27">
        <v>72</v>
      </c>
      <c r="E89" s="27">
        <v>57</v>
      </c>
      <c r="F89" s="27">
        <v>60</v>
      </c>
      <c r="G89" s="27">
        <v>60</v>
      </c>
      <c r="H89" s="28">
        <v>60</v>
      </c>
      <c r="I89" s="29">
        <f>(((SUM(D89:H89)-MAX(D89:H89)-MIN(D89:H89))/3)/10)*C89</f>
        <v>6</v>
      </c>
      <c r="J89" s="87"/>
      <c r="K89" s="88"/>
      <c r="L89" s="7"/>
    </row>
    <row r="90" spans="1:13" ht="15" thickBot="1" x14ac:dyDescent="0.4">
      <c r="A90" s="24" t="s">
        <v>115</v>
      </c>
      <c r="B90" s="24"/>
      <c r="C90" s="24">
        <v>1</v>
      </c>
      <c r="D90" s="27">
        <v>66</v>
      </c>
      <c r="E90" s="27">
        <v>65</v>
      </c>
      <c r="F90" s="27">
        <v>58</v>
      </c>
      <c r="G90" s="27">
        <v>59</v>
      </c>
      <c r="H90" s="28">
        <v>61</v>
      </c>
      <c r="I90" s="29">
        <f>(((SUM(D90:H90)-MAX(D90:H90)-MIN(D90:H90))/3)/10)*C90</f>
        <v>6.1666666666666661</v>
      </c>
      <c r="J90" s="87"/>
      <c r="K90" s="88"/>
      <c r="L90" s="7"/>
    </row>
    <row r="91" spans="1:13" ht="15" thickBot="1" x14ac:dyDescent="0.4">
      <c r="A91" s="24" t="s">
        <v>112</v>
      </c>
      <c r="B91" s="24"/>
      <c r="C91" s="24">
        <v>1</v>
      </c>
      <c r="D91" s="27">
        <v>60</v>
      </c>
      <c r="E91" s="27">
        <v>58</v>
      </c>
      <c r="F91" s="27">
        <v>55</v>
      </c>
      <c r="G91" s="27">
        <v>61</v>
      </c>
      <c r="H91" s="28">
        <v>56</v>
      </c>
      <c r="I91" s="29">
        <f>(((SUM(D91:H91)-MAX(D91:H91)-MIN(D91:H91))/3)/10)*C91</f>
        <v>5.8</v>
      </c>
      <c r="J91" s="87"/>
      <c r="K91" s="88"/>
      <c r="L91" s="30"/>
    </row>
    <row r="92" spans="1:13" ht="15" thickBot="1" x14ac:dyDescent="0.4">
      <c r="A92" s="3"/>
      <c r="B92" s="3"/>
      <c r="C92" s="3">
        <f>SUM(C87:C91)</f>
        <v>5</v>
      </c>
      <c r="D92" s="6"/>
      <c r="E92" s="6" t="s">
        <v>19</v>
      </c>
      <c r="F92" s="6"/>
      <c r="G92" s="6"/>
      <c r="H92" s="6"/>
      <c r="I92" s="6"/>
      <c r="J92" s="6"/>
      <c r="K92" s="31">
        <f>SUM(K85:K87)-L93</f>
        <v>58.08</v>
      </c>
      <c r="L92" s="70">
        <f>K92*0.5+K68*0.5</f>
        <v>59.923333333333332</v>
      </c>
      <c r="M92" t="s">
        <v>50</v>
      </c>
    </row>
    <row r="93" spans="1:13" ht="15" thickBot="1" x14ac:dyDescent="0.4">
      <c r="A93" s="3"/>
      <c r="B93" s="3"/>
      <c r="C93" s="3"/>
      <c r="D93" s="3" t="s">
        <v>20</v>
      </c>
      <c r="E93" s="32"/>
      <c r="F93" s="3"/>
      <c r="G93" s="3"/>
      <c r="H93" s="3"/>
      <c r="I93" s="3"/>
      <c r="J93" s="3"/>
      <c r="K93" s="3" t="s">
        <v>21</v>
      </c>
      <c r="L93" s="33"/>
    </row>
    <row r="94" spans="1:13" x14ac:dyDescent="0.35">
      <c r="A94" s="3"/>
      <c r="B94" s="3"/>
      <c r="C94" s="3"/>
      <c r="D94" s="3" t="s">
        <v>22</v>
      </c>
      <c r="E94" s="34"/>
      <c r="F94" s="3"/>
      <c r="G94" s="3"/>
      <c r="H94" s="3"/>
      <c r="I94" s="3"/>
      <c r="J94" s="3"/>
      <c r="K94" s="7"/>
      <c r="L94" s="3"/>
    </row>
    <row r="96" spans="1:13" x14ac:dyDescent="0.35">
      <c r="A96" s="3" t="s">
        <v>10</v>
      </c>
      <c r="B96" s="3"/>
      <c r="C96" s="8">
        <v>2</v>
      </c>
      <c r="D96" t="s">
        <v>65</v>
      </c>
      <c r="H96" t="s">
        <v>11</v>
      </c>
      <c r="L96" s="3"/>
    </row>
    <row r="97" spans="1:15" x14ac:dyDescent="0.35">
      <c r="A97" s="3" t="s">
        <v>12</v>
      </c>
      <c r="B97" s="3"/>
      <c r="C97" s="3" t="s">
        <v>13</v>
      </c>
      <c r="D97" s="9">
        <v>1</v>
      </c>
      <c r="E97" s="9">
        <v>2</v>
      </c>
      <c r="F97" s="9">
        <v>3</v>
      </c>
      <c r="G97" s="9">
        <v>4</v>
      </c>
      <c r="H97" s="9">
        <v>5</v>
      </c>
      <c r="I97" s="9" t="s">
        <v>14</v>
      </c>
      <c r="J97" s="9" t="s">
        <v>15</v>
      </c>
      <c r="K97" s="3" t="s">
        <v>16</v>
      </c>
      <c r="L97" s="3"/>
    </row>
    <row r="98" spans="1:15" x14ac:dyDescent="0.35">
      <c r="A98" s="10" t="s">
        <v>17</v>
      </c>
      <c r="B98" s="77"/>
      <c r="C98" s="11"/>
      <c r="D98" s="12">
        <v>61</v>
      </c>
      <c r="E98" s="13">
        <v>58</v>
      </c>
      <c r="F98" s="13">
        <v>54</v>
      </c>
      <c r="G98" s="13">
        <v>59</v>
      </c>
      <c r="H98" s="14">
        <v>64</v>
      </c>
      <c r="I98" s="15"/>
      <c r="J98" s="16">
        <v>3</v>
      </c>
      <c r="K98" s="17">
        <f>(((SUM(D98:H98)-MAX(D98:H98)-MIN(D98:H98))/3)/10)*J98</f>
        <v>17.8</v>
      </c>
      <c r="L98" s="3"/>
    </row>
    <row r="99" spans="1:15" x14ac:dyDescent="0.35">
      <c r="A99" s="18" t="s">
        <v>18</v>
      </c>
      <c r="B99" s="78"/>
      <c r="C99" s="19"/>
      <c r="D99" s="20">
        <v>62</v>
      </c>
      <c r="E99" s="21">
        <v>58</v>
      </c>
      <c r="F99" s="21">
        <v>57</v>
      </c>
      <c r="G99" s="21">
        <v>61</v>
      </c>
      <c r="H99" s="22">
        <v>67</v>
      </c>
      <c r="I99" s="15"/>
      <c r="J99" s="23">
        <v>3</v>
      </c>
      <c r="K99" s="17">
        <f>(((SUM(D99:H99)-MAX(D99:H99)-MIN(D99:H99))/3)/10)*J99</f>
        <v>18.100000000000001</v>
      </c>
      <c r="L99" s="3"/>
    </row>
    <row r="100" spans="1:15" ht="15" thickBot="1" x14ac:dyDescent="0.4">
      <c r="A100" s="24" t="s">
        <v>113</v>
      </c>
      <c r="B100" s="25"/>
      <c r="C100" s="25">
        <v>1</v>
      </c>
      <c r="D100" s="26">
        <v>65</v>
      </c>
      <c r="E100" s="27">
        <v>59</v>
      </c>
      <c r="F100" s="27">
        <v>69</v>
      </c>
      <c r="G100" s="27">
        <v>61</v>
      </c>
      <c r="H100" s="28">
        <v>62</v>
      </c>
      <c r="I100" s="29">
        <f>(((SUM(D100:H100)-MAX(D100:H100)-MIN(D100:H100))/3)/10)*C100</f>
        <v>6.2666666666666666</v>
      </c>
      <c r="J100" s="87">
        <v>4</v>
      </c>
      <c r="K100" s="88">
        <f>SUM(I100:I104)/C105*J100</f>
        <v>24.559999999999995</v>
      </c>
      <c r="L100" s="7"/>
    </row>
    <row r="101" spans="1:15" ht="15" thickBot="1" x14ac:dyDescent="0.4">
      <c r="A101" s="24" t="s">
        <v>277</v>
      </c>
      <c r="B101" s="24"/>
      <c r="C101" s="24">
        <v>1</v>
      </c>
      <c r="D101" s="27">
        <v>62</v>
      </c>
      <c r="E101" s="27">
        <v>60</v>
      </c>
      <c r="F101" s="27">
        <v>63</v>
      </c>
      <c r="G101" s="27">
        <v>58</v>
      </c>
      <c r="H101" s="28">
        <v>61</v>
      </c>
      <c r="I101" s="29">
        <f>(((SUM(D101:H101)-MAX(D101:H101)-MIN(D101:H101))/3)/10)*C101</f>
        <v>6.1</v>
      </c>
      <c r="J101" s="87"/>
      <c r="K101" s="88"/>
      <c r="L101" s="7"/>
    </row>
    <row r="102" spans="1:15" ht="15" thickBot="1" x14ac:dyDescent="0.4">
      <c r="A102" s="24" t="s">
        <v>111</v>
      </c>
      <c r="B102" s="24"/>
      <c r="C102" s="24">
        <v>1</v>
      </c>
      <c r="D102" s="27">
        <v>63</v>
      </c>
      <c r="E102" s="27">
        <v>58</v>
      </c>
      <c r="F102" s="27">
        <v>60</v>
      </c>
      <c r="G102" s="27">
        <v>61</v>
      </c>
      <c r="H102" s="28">
        <v>60</v>
      </c>
      <c r="I102" s="29">
        <f>(((SUM(D102:H102)-MAX(D102:H102)-MIN(D102:H102))/3)/10)*C102</f>
        <v>6.0333333333333332</v>
      </c>
      <c r="J102" s="87"/>
      <c r="K102" s="88"/>
      <c r="L102" s="7"/>
    </row>
    <row r="103" spans="1:15" ht="15" thickBot="1" x14ac:dyDescent="0.4">
      <c r="A103" s="24" t="s">
        <v>115</v>
      </c>
      <c r="B103" s="24"/>
      <c r="C103" s="24">
        <v>1</v>
      </c>
      <c r="D103" s="27">
        <v>67</v>
      </c>
      <c r="E103" s="27">
        <v>65</v>
      </c>
      <c r="F103" s="27">
        <v>59</v>
      </c>
      <c r="G103" s="27">
        <v>60</v>
      </c>
      <c r="H103" s="28">
        <v>60</v>
      </c>
      <c r="I103" s="29">
        <f>(((SUM(D103:H103)-MAX(D103:H103)-MIN(D103:H103))/3)/10)*C103</f>
        <v>6.1666666666666661</v>
      </c>
      <c r="J103" s="87"/>
      <c r="K103" s="88"/>
      <c r="L103" s="7"/>
    </row>
    <row r="104" spans="1:15" ht="15" thickBot="1" x14ac:dyDescent="0.4">
      <c r="A104" s="24" t="s">
        <v>112</v>
      </c>
      <c r="B104" s="24"/>
      <c r="C104" s="24">
        <v>1</v>
      </c>
      <c r="D104" s="27">
        <v>62</v>
      </c>
      <c r="E104" s="27">
        <v>60</v>
      </c>
      <c r="F104" s="27">
        <v>60</v>
      </c>
      <c r="G104" s="27">
        <v>62</v>
      </c>
      <c r="H104" s="28">
        <v>63</v>
      </c>
      <c r="I104" s="29">
        <f>(((SUM(D104:H104)-MAX(D104:H104)-MIN(D104:H104))/3)/10)*C104</f>
        <v>6.1333333333333337</v>
      </c>
      <c r="J104" s="87"/>
      <c r="K104" s="88"/>
      <c r="L104" s="30"/>
    </row>
    <row r="105" spans="1:15" ht="15" thickBot="1" x14ac:dyDescent="0.4">
      <c r="A105" s="3"/>
      <c r="B105" s="3"/>
      <c r="C105" s="3">
        <f>SUM(C100:C104)</f>
        <v>5</v>
      </c>
      <c r="D105" s="6"/>
      <c r="E105" s="6" t="s">
        <v>19</v>
      </c>
      <c r="F105" s="6"/>
      <c r="G105" s="6"/>
      <c r="H105" s="6"/>
      <c r="I105" s="6"/>
      <c r="J105" s="6"/>
      <c r="K105" s="31">
        <f>SUM(K98:K100)-L106</f>
        <v>60.46</v>
      </c>
      <c r="L105" s="70">
        <f>K105*0.5+K77*0.5</f>
        <v>60.980000000000004</v>
      </c>
      <c r="M105" t="s">
        <v>50</v>
      </c>
    </row>
    <row r="106" spans="1:15" ht="15" thickBot="1" x14ac:dyDescent="0.4">
      <c r="A106" s="3"/>
      <c r="B106" s="3"/>
      <c r="C106" s="3"/>
      <c r="D106" s="3" t="s">
        <v>20</v>
      </c>
      <c r="E106" s="32"/>
      <c r="F106" s="3"/>
      <c r="G106" s="3"/>
      <c r="H106" s="3"/>
      <c r="I106" s="3"/>
      <c r="J106" s="3"/>
      <c r="K106" s="3" t="s">
        <v>21</v>
      </c>
      <c r="L106" s="33"/>
    </row>
    <row r="107" spans="1:15" x14ac:dyDescent="0.35">
      <c r="A107" s="3"/>
      <c r="B107" s="3"/>
      <c r="C107" s="3"/>
      <c r="D107" s="3" t="s">
        <v>22</v>
      </c>
      <c r="E107" s="34"/>
      <c r="F107" s="3"/>
      <c r="G107" s="3"/>
      <c r="H107" s="3"/>
      <c r="I107" s="3"/>
      <c r="J107" s="3"/>
      <c r="K107" s="7"/>
      <c r="L107" s="3"/>
    </row>
    <row r="109" spans="1:15" x14ac:dyDescent="0.35">
      <c r="A109" s="3" t="s">
        <v>10</v>
      </c>
      <c r="B109" s="3"/>
      <c r="C109" s="8">
        <v>3</v>
      </c>
      <c r="D109" t="s">
        <v>164</v>
      </c>
      <c r="H109" t="s">
        <v>133</v>
      </c>
      <c r="L109" s="3"/>
    </row>
    <row r="110" spans="1:15" x14ac:dyDescent="0.35">
      <c r="A110" s="3" t="s">
        <v>12</v>
      </c>
      <c r="B110" s="3"/>
      <c r="C110" s="3" t="s">
        <v>13</v>
      </c>
      <c r="D110" s="9">
        <v>1</v>
      </c>
      <c r="E110" s="9">
        <v>2</v>
      </c>
      <c r="F110" s="9">
        <v>3</v>
      </c>
      <c r="G110" s="9">
        <v>4</v>
      </c>
      <c r="H110" s="9">
        <v>5</v>
      </c>
      <c r="I110" s="9" t="s">
        <v>14</v>
      </c>
      <c r="J110" s="9" t="s">
        <v>15</v>
      </c>
      <c r="K110" s="3" t="s">
        <v>16</v>
      </c>
      <c r="L110" s="3"/>
    </row>
    <row r="111" spans="1:15" x14ac:dyDescent="0.35">
      <c r="A111" s="10" t="s">
        <v>17</v>
      </c>
      <c r="B111" s="77"/>
      <c r="C111" s="11"/>
      <c r="D111" s="12">
        <v>62</v>
      </c>
      <c r="E111" s="13">
        <v>54</v>
      </c>
      <c r="F111" s="13">
        <v>56</v>
      </c>
      <c r="G111" s="13">
        <v>60</v>
      </c>
      <c r="H111" s="14">
        <v>61</v>
      </c>
      <c r="I111" s="15"/>
      <c r="J111" s="16">
        <v>3</v>
      </c>
      <c r="K111" s="17">
        <f>(((SUM(D111:H111)-MAX(D111:H111)-MIN(D111:H111))/3)/10)*J111</f>
        <v>17.700000000000003</v>
      </c>
      <c r="L111" s="3"/>
    </row>
    <row r="112" spans="1:15" x14ac:dyDescent="0.35">
      <c r="A112" s="18" t="s">
        <v>18</v>
      </c>
      <c r="B112" s="78"/>
      <c r="C112" s="19"/>
      <c r="D112" s="20">
        <v>58</v>
      </c>
      <c r="E112" s="21">
        <v>53</v>
      </c>
      <c r="F112" s="21">
        <v>55</v>
      </c>
      <c r="G112" s="21">
        <v>61</v>
      </c>
      <c r="H112" s="22">
        <v>65</v>
      </c>
      <c r="I112" s="15"/>
      <c r="J112" s="23">
        <v>3</v>
      </c>
      <c r="K112" s="17">
        <f>(((SUM(D112:H112)-MAX(D112:H112)-MIN(D112:H112))/3)/10)*J112</f>
        <v>17.399999999999999</v>
      </c>
      <c r="L112" s="3"/>
      <c r="O112" t="s">
        <v>290</v>
      </c>
    </row>
    <row r="113" spans="1:15" ht="15" thickBot="1" x14ac:dyDescent="0.4">
      <c r="A113" s="24" t="s">
        <v>113</v>
      </c>
      <c r="B113" s="25"/>
      <c r="C113" s="25">
        <v>1</v>
      </c>
      <c r="D113" s="26">
        <v>70</v>
      </c>
      <c r="E113" s="27">
        <v>58</v>
      </c>
      <c r="F113" s="27">
        <v>63</v>
      </c>
      <c r="G113" s="27">
        <v>57</v>
      </c>
      <c r="H113" s="28">
        <v>63</v>
      </c>
      <c r="I113" s="29">
        <f>(((SUM(D113:H113)-MAX(D113:H113)-MIN(D113:H113))/3)/10)*C113</f>
        <v>6.1333333333333337</v>
      </c>
      <c r="J113" s="87">
        <v>4</v>
      </c>
      <c r="K113" s="88">
        <f>SUM(I113:I117)/C118*J113</f>
        <v>24.560000000000002</v>
      </c>
      <c r="L113" s="7"/>
      <c r="O113">
        <f>(F113+F115+F116+F117)/4</f>
        <v>60</v>
      </c>
    </row>
    <row r="114" spans="1:15" ht="15" thickBot="1" x14ac:dyDescent="0.4">
      <c r="A114" s="24" t="s">
        <v>277</v>
      </c>
      <c r="B114" s="24"/>
      <c r="C114" s="24">
        <v>1</v>
      </c>
      <c r="D114" s="27">
        <v>72</v>
      </c>
      <c r="E114" s="27">
        <v>59</v>
      </c>
      <c r="F114" s="27">
        <v>60</v>
      </c>
      <c r="G114" s="27">
        <v>59</v>
      </c>
      <c r="H114" s="28">
        <v>62</v>
      </c>
      <c r="I114" s="29">
        <f>(((SUM(D114:H114)-MAX(D114:H114)-MIN(D114:H114))/3)/10)*C114</f>
        <v>6.0333333333333332</v>
      </c>
      <c r="J114" s="87"/>
      <c r="K114" s="88"/>
      <c r="L114" s="7"/>
    </row>
    <row r="115" spans="1:15" ht="15" thickBot="1" x14ac:dyDescent="0.4">
      <c r="A115" s="24" t="s">
        <v>111</v>
      </c>
      <c r="B115" s="24"/>
      <c r="C115" s="24">
        <v>1</v>
      </c>
      <c r="D115" s="27">
        <v>68</v>
      </c>
      <c r="E115" s="27">
        <v>58</v>
      </c>
      <c r="F115" s="27">
        <v>58</v>
      </c>
      <c r="G115" s="27">
        <v>60</v>
      </c>
      <c r="H115" s="28">
        <v>64</v>
      </c>
      <c r="I115" s="29">
        <f>(((SUM(D115:H115)-MAX(D115:H115)-MIN(D115:H115))/3)/10)*C115</f>
        <v>6.0666666666666664</v>
      </c>
      <c r="J115" s="87"/>
      <c r="K115" s="88"/>
      <c r="L115" s="7"/>
    </row>
    <row r="116" spans="1:15" ht="15" thickBot="1" x14ac:dyDescent="0.4">
      <c r="A116" s="24" t="s">
        <v>115</v>
      </c>
      <c r="B116" s="24"/>
      <c r="C116" s="24">
        <v>1</v>
      </c>
      <c r="D116" s="27">
        <v>70</v>
      </c>
      <c r="E116" s="27">
        <v>63</v>
      </c>
      <c r="F116" s="27">
        <v>58</v>
      </c>
      <c r="G116" s="27">
        <v>62</v>
      </c>
      <c r="H116" s="28">
        <v>64</v>
      </c>
      <c r="I116" s="29">
        <f>(((SUM(D116:H116)-MAX(D116:H116)-MIN(D116:H116))/3)/10)*C116</f>
        <v>6.3</v>
      </c>
      <c r="J116" s="87"/>
      <c r="K116" s="88"/>
      <c r="L116" s="7"/>
    </row>
    <row r="117" spans="1:15" ht="15" thickBot="1" x14ac:dyDescent="0.4">
      <c r="A117" s="24" t="s">
        <v>112</v>
      </c>
      <c r="B117" s="24"/>
      <c r="C117" s="24">
        <v>1</v>
      </c>
      <c r="D117" s="27">
        <v>64</v>
      </c>
      <c r="E117" s="27">
        <v>57</v>
      </c>
      <c r="F117" s="27">
        <v>61</v>
      </c>
      <c r="G117" s="27">
        <v>61</v>
      </c>
      <c r="H117" s="28">
        <v>63</v>
      </c>
      <c r="I117" s="29">
        <f>(((SUM(D117:H117)-MAX(D117:H117)-MIN(D117:H117))/3)/10)*C117</f>
        <v>6.1666666666666661</v>
      </c>
      <c r="J117" s="87"/>
      <c r="K117" s="88"/>
      <c r="L117" s="30"/>
    </row>
    <row r="118" spans="1:15" ht="15" thickBot="1" x14ac:dyDescent="0.4">
      <c r="A118" s="3"/>
      <c r="B118" s="3"/>
      <c r="C118" s="3">
        <f>SUM(C113:C117)</f>
        <v>5</v>
      </c>
      <c r="D118" s="6"/>
      <c r="E118" s="6" t="s">
        <v>19</v>
      </c>
      <c r="F118" s="6"/>
      <c r="G118" s="6"/>
      <c r="H118" s="6"/>
      <c r="I118" s="6"/>
      <c r="J118" s="6"/>
      <c r="K118" s="31">
        <f>SUM(K111:K113)-L119</f>
        <v>59.660000000000004</v>
      </c>
      <c r="L118" s="70">
        <f>K118*0.5+K59*0.5</f>
        <v>60.730000000000004</v>
      </c>
      <c r="M118" t="s">
        <v>50</v>
      </c>
    </row>
    <row r="119" spans="1:15" ht="15" thickBot="1" x14ac:dyDescent="0.4">
      <c r="A119" s="3"/>
      <c r="B119" s="3"/>
      <c r="C119" s="3"/>
      <c r="D119" s="3" t="s">
        <v>20</v>
      </c>
      <c r="E119" s="32"/>
      <c r="F119" s="3"/>
      <c r="G119" s="3"/>
      <c r="H119" s="3"/>
      <c r="I119" s="3"/>
      <c r="J119" s="3"/>
      <c r="K119" s="3" t="s">
        <v>21</v>
      </c>
      <c r="L119" s="33"/>
    </row>
    <row r="120" spans="1:15" x14ac:dyDescent="0.35">
      <c r="A120" s="3"/>
      <c r="B120" s="3"/>
      <c r="C120" s="3"/>
      <c r="D120" s="3" t="s">
        <v>22</v>
      </c>
      <c r="E120" s="34"/>
      <c r="F120" s="3"/>
      <c r="G120" s="3"/>
      <c r="H120" s="3"/>
      <c r="I120" s="3"/>
      <c r="J120" s="3"/>
      <c r="K120" s="7"/>
      <c r="L120" s="3"/>
    </row>
  </sheetData>
  <mergeCells count="10">
    <mergeCell ref="J113:J117"/>
    <mergeCell ref="K113:K117"/>
    <mergeCell ref="J29:J33"/>
    <mergeCell ref="K29:K33"/>
    <mergeCell ref="J87:J91"/>
    <mergeCell ref="K87:K91"/>
    <mergeCell ref="J100:J104"/>
    <mergeCell ref="K100:K104"/>
    <mergeCell ref="J42:J46"/>
    <mergeCell ref="K42:K46"/>
  </mergeCells>
  <dataValidations count="1">
    <dataValidation type="whole" allowBlank="1" showInputMessage="1" showErrorMessage="1" sqref="D27:I33 D56:H58 D82:I82 D85:I91 D65:H67 D40:I46 D111:I117 D16:H18 D74:H76 D7:H9 D98:I104" xr:uid="{559EFD13-EB51-4FED-BB2B-D8D1976DFD44}">
      <formula1>0</formula1>
      <formula2>100</formula2>
    </dataValidation>
  </dataValidations>
  <pageMargins left="0.7" right="0.7" top="0.75" bottom="0.75" header="0.3" footer="0.3"/>
  <pageSetup paperSize="9" scale="63" orientation="portrait" horizontalDpi="360" verticalDpi="360" r:id="rId1"/>
  <rowBreaks count="1" manualBreakCount="1">
    <brk id="50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ADD1-D16D-4F3F-B0C6-8D70F9BFECA1}">
  <dimension ref="A1:P30"/>
  <sheetViews>
    <sheetView zoomScaleNormal="100" zoomScaleSheetLayoutView="55" workbookViewId="0">
      <selection activeCell="C14" sqref="C14"/>
    </sheetView>
  </sheetViews>
  <sheetFormatPr defaultRowHeight="14.5" x14ac:dyDescent="0.35"/>
  <cols>
    <col min="5" max="5" width="12.54296875" bestFit="1" customWidth="1"/>
    <col min="6" max="6" width="12.54296875" customWidth="1"/>
    <col min="7" max="8" width="11.453125" bestFit="1" customWidth="1"/>
    <col min="9" max="9" width="13.36328125" bestFit="1" customWidth="1"/>
    <col min="10" max="10" width="11.453125" bestFit="1" customWidth="1"/>
    <col min="11" max="11" width="16.7265625" bestFit="1" customWidth="1"/>
    <col min="12" max="12" width="11.453125" bestFit="1" customWidth="1"/>
    <col min="13" max="13" width="13.453125" bestFit="1" customWidth="1"/>
    <col min="14" max="15" width="11.453125" bestFit="1" customWidth="1"/>
  </cols>
  <sheetData>
    <row r="1" spans="1:16" x14ac:dyDescent="0.35">
      <c r="A1" s="58" t="s">
        <v>55</v>
      </c>
      <c r="E1" t="s">
        <v>228</v>
      </c>
      <c r="F1" t="s">
        <v>229</v>
      </c>
      <c r="G1" s="62" t="s">
        <v>230</v>
      </c>
      <c r="H1" s="62" t="s">
        <v>233</v>
      </c>
      <c r="I1" s="62" t="s">
        <v>235</v>
      </c>
      <c r="J1" s="62" t="s">
        <v>234</v>
      </c>
      <c r="K1" t="s">
        <v>216</v>
      </c>
      <c r="L1" s="62" t="s">
        <v>243</v>
      </c>
      <c r="M1" s="62" t="s">
        <v>244</v>
      </c>
      <c r="N1" s="62" t="s">
        <v>245</v>
      </c>
      <c r="O1" s="62" t="s">
        <v>246</v>
      </c>
      <c r="P1" s="62">
        <v>0.69791666666666663</v>
      </c>
    </row>
    <row r="2" spans="1:16" x14ac:dyDescent="0.35">
      <c r="A2" s="58"/>
      <c r="E2" t="s">
        <v>168</v>
      </c>
      <c r="F2" t="s">
        <v>236</v>
      </c>
      <c r="G2" t="s">
        <v>231</v>
      </c>
      <c r="H2" t="s">
        <v>68</v>
      </c>
      <c r="I2" t="s">
        <v>237</v>
      </c>
      <c r="J2" t="s">
        <v>232</v>
      </c>
      <c r="K2" t="s">
        <v>247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</row>
    <row r="3" spans="1:16" x14ac:dyDescent="0.35">
      <c r="A3" t="s">
        <v>82</v>
      </c>
      <c r="D3" t="s">
        <v>33</v>
      </c>
      <c r="E3" t="s">
        <v>91</v>
      </c>
      <c r="G3" s="68"/>
      <c r="H3" s="68"/>
      <c r="I3" t="s">
        <v>251</v>
      </c>
      <c r="J3" t="s">
        <v>251</v>
      </c>
      <c r="K3" t="s">
        <v>91</v>
      </c>
      <c r="L3" s="69" t="s">
        <v>272</v>
      </c>
      <c r="M3" s="69" t="s">
        <v>272</v>
      </c>
      <c r="N3" s="69" t="s">
        <v>272</v>
      </c>
      <c r="O3" s="69" t="s">
        <v>272</v>
      </c>
    </row>
    <row r="4" spans="1:16" x14ac:dyDescent="0.35">
      <c r="A4" t="s">
        <v>83</v>
      </c>
      <c r="D4" t="s">
        <v>33</v>
      </c>
      <c r="E4" t="s">
        <v>91</v>
      </c>
      <c r="G4" s="68"/>
      <c r="H4" s="68"/>
      <c r="I4" t="s">
        <v>255</v>
      </c>
      <c r="J4" t="s">
        <v>255</v>
      </c>
      <c r="K4" t="s">
        <v>91</v>
      </c>
      <c r="L4" s="63" t="s">
        <v>261</v>
      </c>
    </row>
    <row r="5" spans="1:16" x14ac:dyDescent="0.35">
      <c r="A5" t="s">
        <v>84</v>
      </c>
      <c r="D5" t="s">
        <v>33</v>
      </c>
      <c r="E5" t="s">
        <v>91</v>
      </c>
      <c r="F5" t="s">
        <v>108</v>
      </c>
      <c r="H5" s="68"/>
      <c r="J5" s="68"/>
      <c r="K5" t="s">
        <v>91</v>
      </c>
      <c r="L5" s="63" t="s">
        <v>261</v>
      </c>
    </row>
    <row r="6" spans="1:16" x14ac:dyDescent="0.35">
      <c r="A6" t="s">
        <v>52</v>
      </c>
      <c r="D6" t="s">
        <v>25</v>
      </c>
      <c r="E6" t="s">
        <v>91</v>
      </c>
      <c r="F6" s="68"/>
      <c r="H6" s="68"/>
      <c r="K6" t="s">
        <v>91</v>
      </c>
      <c r="L6" s="68"/>
      <c r="M6" t="s">
        <v>271</v>
      </c>
      <c r="N6" t="s">
        <v>271</v>
      </c>
      <c r="O6" t="s">
        <v>271</v>
      </c>
      <c r="P6" t="s">
        <v>108</v>
      </c>
    </row>
    <row r="7" spans="1:16" x14ac:dyDescent="0.35">
      <c r="A7" t="s">
        <v>24</v>
      </c>
      <c r="D7" t="s">
        <v>25</v>
      </c>
      <c r="F7" s="68"/>
      <c r="H7" s="68"/>
      <c r="K7" t="s">
        <v>91</v>
      </c>
      <c r="L7" s="68"/>
      <c r="M7" t="s">
        <v>261</v>
      </c>
      <c r="N7" t="s">
        <v>261</v>
      </c>
      <c r="O7" t="s">
        <v>261</v>
      </c>
      <c r="P7" t="s">
        <v>250</v>
      </c>
    </row>
    <row r="8" spans="1:16" s="64" customFormat="1" x14ac:dyDescent="0.35">
      <c r="A8" t="s">
        <v>134</v>
      </c>
      <c r="B8"/>
      <c r="C8"/>
      <c r="D8" t="s">
        <v>25</v>
      </c>
      <c r="E8" t="s">
        <v>91</v>
      </c>
      <c r="F8" t="s">
        <v>250</v>
      </c>
      <c r="G8"/>
      <c r="H8" s="68"/>
      <c r="I8"/>
      <c r="J8"/>
      <c r="K8" t="s">
        <v>91</v>
      </c>
      <c r="L8" t="s">
        <v>269</v>
      </c>
      <c r="M8" t="s">
        <v>269</v>
      </c>
      <c r="N8" t="s">
        <v>269</v>
      </c>
      <c r="O8" t="s">
        <v>269</v>
      </c>
      <c r="P8" t="s">
        <v>251</v>
      </c>
    </row>
    <row r="9" spans="1:16" s="64" customFormat="1" x14ac:dyDescent="0.35">
      <c r="A9" t="s">
        <v>248</v>
      </c>
      <c r="B9"/>
      <c r="C9"/>
      <c r="D9" t="s">
        <v>191</v>
      </c>
      <c r="E9" t="s">
        <v>91</v>
      </c>
      <c r="F9" s="68"/>
      <c r="G9" t="s">
        <v>250</v>
      </c>
      <c r="H9" t="s">
        <v>250</v>
      </c>
      <c r="I9" t="s">
        <v>250</v>
      </c>
      <c r="J9" t="s">
        <v>250</v>
      </c>
      <c r="K9" t="s">
        <v>91</v>
      </c>
      <c r="L9" s="68"/>
      <c r="M9" t="s">
        <v>268</v>
      </c>
      <c r="N9" t="s">
        <v>268</v>
      </c>
      <c r="O9" t="s">
        <v>268</v>
      </c>
      <c r="P9" t="s">
        <v>255</v>
      </c>
    </row>
    <row r="10" spans="1:16" x14ac:dyDescent="0.35">
      <c r="A10" t="s">
        <v>56</v>
      </c>
      <c r="D10" t="s">
        <v>191</v>
      </c>
      <c r="E10" t="s">
        <v>91</v>
      </c>
      <c r="F10" s="68"/>
      <c r="G10" t="s">
        <v>108</v>
      </c>
      <c r="I10" s="68"/>
      <c r="K10" t="s">
        <v>91</v>
      </c>
      <c r="L10" s="68"/>
      <c r="N10" s="68"/>
      <c r="O10" t="s">
        <v>257</v>
      </c>
      <c r="P10" t="s">
        <v>110</v>
      </c>
    </row>
    <row r="11" spans="1:16" x14ac:dyDescent="0.35">
      <c r="A11" t="s">
        <v>57</v>
      </c>
      <c r="D11" t="s">
        <v>58</v>
      </c>
      <c r="E11" t="s">
        <v>91</v>
      </c>
      <c r="F11" t="s">
        <v>251</v>
      </c>
      <c r="G11" t="s">
        <v>251</v>
      </c>
      <c r="H11" t="s">
        <v>251</v>
      </c>
      <c r="K11" t="s">
        <v>91</v>
      </c>
      <c r="L11" t="s">
        <v>258</v>
      </c>
      <c r="M11" t="s">
        <v>258</v>
      </c>
      <c r="N11" t="s">
        <v>258</v>
      </c>
      <c r="O11" t="s">
        <v>258</v>
      </c>
      <c r="P11" t="s">
        <v>109</v>
      </c>
    </row>
    <row r="12" spans="1:16" x14ac:dyDescent="0.35">
      <c r="A12" t="s">
        <v>150</v>
      </c>
      <c r="D12" t="s">
        <v>147</v>
      </c>
      <c r="E12" t="s">
        <v>91</v>
      </c>
      <c r="G12" s="68"/>
      <c r="H12" t="s">
        <v>108</v>
      </c>
      <c r="I12" t="s">
        <v>108</v>
      </c>
      <c r="J12" t="s">
        <v>108</v>
      </c>
      <c r="K12" t="s">
        <v>91</v>
      </c>
      <c r="L12" t="s">
        <v>273</v>
      </c>
    </row>
    <row r="13" spans="1:16" x14ac:dyDescent="0.35">
      <c r="A13" t="s">
        <v>151</v>
      </c>
      <c r="D13" t="s">
        <v>147</v>
      </c>
      <c r="E13" t="s">
        <v>91</v>
      </c>
      <c r="G13" s="68"/>
      <c r="I13" t="s">
        <v>109</v>
      </c>
      <c r="J13" t="s">
        <v>109</v>
      </c>
      <c r="K13" t="s">
        <v>91</v>
      </c>
      <c r="L13" t="s">
        <v>94</v>
      </c>
    </row>
    <row r="14" spans="1:16" s="64" customFormat="1" x14ac:dyDescent="0.35">
      <c r="A14" t="s">
        <v>153</v>
      </c>
      <c r="B14"/>
      <c r="C14"/>
      <c r="D14" t="s">
        <v>147</v>
      </c>
      <c r="E14" t="s">
        <v>91</v>
      </c>
      <c r="F14" t="s">
        <v>110</v>
      </c>
      <c r="G14" t="s">
        <v>110</v>
      </c>
      <c r="H14"/>
      <c r="I14"/>
      <c r="J14"/>
      <c r="K14" t="s">
        <v>91</v>
      </c>
      <c r="L14" t="s">
        <v>257</v>
      </c>
      <c r="M14" t="s">
        <v>257</v>
      </c>
      <c r="N14" t="s">
        <v>257</v>
      </c>
      <c r="O14" t="s">
        <v>257</v>
      </c>
      <c r="P14"/>
    </row>
    <row r="15" spans="1:16" x14ac:dyDescent="0.35">
      <c r="A15" t="s">
        <v>130</v>
      </c>
      <c r="D15" t="s">
        <v>26</v>
      </c>
      <c r="E15" t="s">
        <v>91</v>
      </c>
      <c r="F15" t="s">
        <v>263</v>
      </c>
      <c r="G15" t="s">
        <v>263</v>
      </c>
      <c r="H15" t="s">
        <v>263</v>
      </c>
      <c r="I15" t="s">
        <v>252</v>
      </c>
      <c r="J15" t="s">
        <v>263</v>
      </c>
      <c r="K15" t="s">
        <v>91</v>
      </c>
      <c r="L15" t="s">
        <v>262</v>
      </c>
      <c r="M15" t="s">
        <v>262</v>
      </c>
      <c r="N15" t="s">
        <v>262</v>
      </c>
      <c r="O15" t="s">
        <v>262</v>
      </c>
      <c r="P15" t="s">
        <v>252</v>
      </c>
    </row>
    <row r="16" spans="1:16" x14ac:dyDescent="0.35">
      <c r="A16" t="s">
        <v>72</v>
      </c>
      <c r="D16" t="s">
        <v>26</v>
      </c>
      <c r="E16" t="s">
        <v>91</v>
      </c>
      <c r="F16" t="s">
        <v>107</v>
      </c>
      <c r="G16" t="s">
        <v>107</v>
      </c>
      <c r="H16" t="s">
        <v>107</v>
      </c>
      <c r="I16" t="s">
        <v>107</v>
      </c>
      <c r="J16" t="s">
        <v>107</v>
      </c>
      <c r="K16" t="s">
        <v>91</v>
      </c>
      <c r="L16" t="s">
        <v>260</v>
      </c>
      <c r="M16" t="s">
        <v>260</v>
      </c>
      <c r="N16" t="s">
        <v>260</v>
      </c>
      <c r="O16" t="s">
        <v>260</v>
      </c>
      <c r="P16" t="s">
        <v>107</v>
      </c>
    </row>
    <row r="17" spans="1:16" x14ac:dyDescent="0.35">
      <c r="A17" t="s">
        <v>73</v>
      </c>
      <c r="D17" t="s">
        <v>26</v>
      </c>
      <c r="E17" t="s">
        <v>91</v>
      </c>
      <c r="G17" s="68"/>
      <c r="H17" t="s">
        <v>253</v>
      </c>
      <c r="I17" t="s">
        <v>253</v>
      </c>
      <c r="J17" t="s">
        <v>253</v>
      </c>
      <c r="K17" t="s">
        <v>91</v>
      </c>
      <c r="L17" s="63" t="s">
        <v>265</v>
      </c>
      <c r="M17" s="69" t="s">
        <v>273</v>
      </c>
      <c r="N17" s="69" t="s">
        <v>273</v>
      </c>
      <c r="O17" s="69" t="s">
        <v>273</v>
      </c>
    </row>
    <row r="18" spans="1:16" x14ac:dyDescent="0.35">
      <c r="A18" t="s">
        <v>69</v>
      </c>
      <c r="D18" t="s">
        <v>26</v>
      </c>
      <c r="E18" t="s">
        <v>91</v>
      </c>
      <c r="G18" s="68"/>
      <c r="H18" t="s">
        <v>110</v>
      </c>
      <c r="I18" t="s">
        <v>110</v>
      </c>
      <c r="J18" t="s">
        <v>110</v>
      </c>
      <c r="K18" t="s">
        <v>91</v>
      </c>
      <c r="L18" s="63" t="s">
        <v>265</v>
      </c>
      <c r="M18" s="69" t="s">
        <v>94</v>
      </c>
      <c r="N18" s="69" t="s">
        <v>94</v>
      </c>
      <c r="O18" s="69" t="s">
        <v>94</v>
      </c>
    </row>
    <row r="19" spans="1:16" x14ac:dyDescent="0.35">
      <c r="A19" t="s">
        <v>186</v>
      </c>
      <c r="D19" t="s">
        <v>211</v>
      </c>
      <c r="E19" t="s">
        <v>91</v>
      </c>
      <c r="F19" t="s">
        <v>109</v>
      </c>
      <c r="G19" t="s">
        <v>109</v>
      </c>
      <c r="H19" t="s">
        <v>109</v>
      </c>
      <c r="J19" s="68"/>
      <c r="K19" t="s">
        <v>91</v>
      </c>
      <c r="L19" t="s">
        <v>259</v>
      </c>
      <c r="M19" t="s">
        <v>259</v>
      </c>
      <c r="N19" t="s">
        <v>259</v>
      </c>
      <c r="O19" t="s">
        <v>259</v>
      </c>
      <c r="P19" t="s">
        <v>253</v>
      </c>
    </row>
    <row r="20" spans="1:16" x14ac:dyDescent="0.35">
      <c r="A20" t="s">
        <v>74</v>
      </c>
      <c r="D20" t="s">
        <v>11</v>
      </c>
      <c r="E20" t="s">
        <v>91</v>
      </c>
      <c r="F20" t="s">
        <v>256</v>
      </c>
      <c r="G20" t="s">
        <v>256</v>
      </c>
      <c r="H20" t="s">
        <v>255</v>
      </c>
      <c r="K20" t="s">
        <v>91</v>
      </c>
      <c r="L20" t="s">
        <v>270</v>
      </c>
      <c r="P20" s="68"/>
    </row>
    <row r="21" spans="1:16" x14ac:dyDescent="0.35">
      <c r="A21" t="s">
        <v>254</v>
      </c>
      <c r="C21" t="s">
        <v>249</v>
      </c>
      <c r="D21" t="s">
        <v>25</v>
      </c>
      <c r="E21" t="s">
        <v>91</v>
      </c>
      <c r="F21" s="63" t="s">
        <v>255</v>
      </c>
      <c r="G21" s="63" t="s">
        <v>255</v>
      </c>
      <c r="K21" t="s">
        <v>91</v>
      </c>
    </row>
    <row r="22" spans="1:16" x14ac:dyDescent="0.35">
      <c r="A22" t="s">
        <v>92</v>
      </c>
      <c r="D22" t="s">
        <v>93</v>
      </c>
      <c r="E22" t="s">
        <v>91</v>
      </c>
      <c r="F22" t="s">
        <v>264</v>
      </c>
      <c r="G22" t="s">
        <v>264</v>
      </c>
      <c r="H22" t="s">
        <v>264</v>
      </c>
      <c r="I22" t="s">
        <v>264</v>
      </c>
      <c r="J22" t="s">
        <v>264</v>
      </c>
      <c r="K22" t="s">
        <v>91</v>
      </c>
      <c r="L22" t="s">
        <v>266</v>
      </c>
      <c r="M22" t="s">
        <v>266</v>
      </c>
      <c r="N22" t="s">
        <v>266</v>
      </c>
      <c r="O22" t="s">
        <v>266</v>
      </c>
      <c r="P22" t="s">
        <v>267</v>
      </c>
    </row>
    <row r="23" spans="1:16" x14ac:dyDescent="0.35">
      <c r="A23" t="s">
        <v>274</v>
      </c>
    </row>
    <row r="25" spans="1:16" x14ac:dyDescent="0.35">
      <c r="A25" t="s">
        <v>46</v>
      </c>
    </row>
    <row r="26" spans="1:16" x14ac:dyDescent="0.35">
      <c r="B26" t="s">
        <v>99</v>
      </c>
      <c r="C26" t="s">
        <v>101</v>
      </c>
    </row>
    <row r="27" spans="1:16" x14ac:dyDescent="0.35">
      <c r="B27" t="s">
        <v>100</v>
      </c>
      <c r="C27" t="s">
        <v>102</v>
      </c>
    </row>
    <row r="28" spans="1:16" x14ac:dyDescent="0.35">
      <c r="A28" t="s">
        <v>103</v>
      </c>
    </row>
    <row r="29" spans="1:16" x14ac:dyDescent="0.35">
      <c r="B29" t="s">
        <v>106</v>
      </c>
      <c r="C29" t="s">
        <v>105</v>
      </c>
    </row>
    <row r="30" spans="1:16" x14ac:dyDescent="0.35">
      <c r="B30" t="s">
        <v>47</v>
      </c>
      <c r="C30" t="s">
        <v>104</v>
      </c>
    </row>
  </sheetData>
  <phoneticPr fontId="11" type="noConversion"/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BD21-4083-4D24-AA3F-90061EA6DD83}">
  <dimension ref="A1:X63"/>
  <sheetViews>
    <sheetView topLeftCell="A10" zoomScale="97" zoomScaleNormal="175" workbookViewId="0">
      <selection activeCell="B32" sqref="B32"/>
    </sheetView>
  </sheetViews>
  <sheetFormatPr defaultRowHeight="14.5" x14ac:dyDescent="0.35"/>
  <cols>
    <col min="1" max="1" width="10.1796875" bestFit="1" customWidth="1"/>
    <col min="2" max="2" width="23.7265625" bestFit="1" customWidth="1"/>
    <col min="13" max="13" width="10.90625" bestFit="1" customWidth="1"/>
    <col min="16" max="16" width="10" bestFit="1" customWidth="1"/>
    <col min="17" max="17" width="10.7265625" bestFit="1" customWidth="1"/>
    <col min="18" max="18" width="9.54296875" bestFit="1" customWidth="1"/>
    <col min="20" max="20" width="10.81640625" bestFit="1" customWidth="1"/>
    <col min="21" max="21" width="11.6328125" bestFit="1" customWidth="1"/>
    <col min="22" max="22" width="10" bestFit="1" customWidth="1"/>
    <col min="23" max="23" width="10.7265625" bestFit="1" customWidth="1"/>
  </cols>
  <sheetData>
    <row r="1" spans="1:16" x14ac:dyDescent="0.35">
      <c r="E1" t="s">
        <v>135</v>
      </c>
      <c r="F1" t="s">
        <v>136</v>
      </c>
      <c r="G1" t="s">
        <v>137</v>
      </c>
      <c r="H1" t="s">
        <v>138</v>
      </c>
      <c r="I1" t="s">
        <v>139</v>
      </c>
    </row>
    <row r="2" spans="1:16" x14ac:dyDescent="0.35">
      <c r="A2" t="s">
        <v>11</v>
      </c>
      <c r="B2" t="s">
        <v>62</v>
      </c>
      <c r="E2" t="s">
        <v>146</v>
      </c>
      <c r="F2" t="s">
        <v>146</v>
      </c>
      <c r="G2" t="s">
        <v>146</v>
      </c>
      <c r="H2" t="s">
        <v>146</v>
      </c>
      <c r="I2">
        <v>1</v>
      </c>
      <c r="J2" t="s">
        <v>95</v>
      </c>
      <c r="K2" t="s">
        <v>96</v>
      </c>
      <c r="L2" t="s">
        <v>97</v>
      </c>
      <c r="M2" t="s">
        <v>98</v>
      </c>
    </row>
    <row r="3" spans="1:16" x14ac:dyDescent="0.35">
      <c r="B3" t="s">
        <v>67</v>
      </c>
      <c r="G3" t="s">
        <v>146</v>
      </c>
      <c r="H3" t="s">
        <v>146</v>
      </c>
      <c r="I3">
        <v>1</v>
      </c>
      <c r="J3">
        <v>2</v>
      </c>
      <c r="K3">
        <v>3</v>
      </c>
      <c r="L3">
        <v>1</v>
      </c>
      <c r="M3">
        <f>J3*N3+K3*O3+L3*P3</f>
        <v>1320</v>
      </c>
      <c r="N3">
        <v>120</v>
      </c>
      <c r="O3">
        <v>240</v>
      </c>
      <c r="P3">
        <v>360</v>
      </c>
    </row>
    <row r="4" spans="1:16" x14ac:dyDescent="0.35">
      <c r="B4" t="s">
        <v>48</v>
      </c>
      <c r="G4">
        <v>1</v>
      </c>
      <c r="H4" t="s">
        <v>140</v>
      </c>
      <c r="I4">
        <v>1</v>
      </c>
      <c r="M4">
        <f t="shared" ref="M4:M39" si="0">J4*N4+K4*O4+L4*P4</f>
        <v>0</v>
      </c>
    </row>
    <row r="5" spans="1:16" x14ac:dyDescent="0.35">
      <c r="B5" t="s">
        <v>37</v>
      </c>
      <c r="G5">
        <v>1</v>
      </c>
      <c r="H5" t="s">
        <v>140</v>
      </c>
      <c r="I5">
        <v>1</v>
      </c>
      <c r="M5">
        <f t="shared" si="0"/>
        <v>0</v>
      </c>
    </row>
    <row r="6" spans="1:16" x14ac:dyDescent="0.35">
      <c r="B6" t="s">
        <v>75</v>
      </c>
      <c r="E6">
        <v>1</v>
      </c>
      <c r="F6" t="s">
        <v>140</v>
      </c>
      <c r="I6">
        <v>1</v>
      </c>
      <c r="M6">
        <f t="shared" si="0"/>
        <v>0</v>
      </c>
    </row>
    <row r="7" spans="1:16" x14ac:dyDescent="0.35">
      <c r="B7" t="s">
        <v>155</v>
      </c>
      <c r="I7">
        <v>1</v>
      </c>
      <c r="M7">
        <f t="shared" si="0"/>
        <v>0</v>
      </c>
    </row>
    <row r="8" spans="1:16" x14ac:dyDescent="0.35">
      <c r="B8" t="s">
        <v>156</v>
      </c>
      <c r="I8">
        <v>1</v>
      </c>
    </row>
    <row r="9" spans="1:16" ht="15.5" x14ac:dyDescent="0.35">
      <c r="B9" t="s">
        <v>85</v>
      </c>
      <c r="I9" s="59">
        <v>1</v>
      </c>
      <c r="M9">
        <f t="shared" si="0"/>
        <v>0</v>
      </c>
    </row>
    <row r="10" spans="1:16" x14ac:dyDescent="0.35">
      <c r="B10" t="s">
        <v>86</v>
      </c>
      <c r="I10">
        <v>1</v>
      </c>
      <c r="M10">
        <f t="shared" si="0"/>
        <v>0</v>
      </c>
    </row>
    <row r="11" spans="1:16" x14ac:dyDescent="0.35">
      <c r="A11" t="s">
        <v>26</v>
      </c>
      <c r="B11" t="s">
        <v>76</v>
      </c>
      <c r="E11">
        <v>1</v>
      </c>
      <c r="F11" t="s">
        <v>140</v>
      </c>
      <c r="G11">
        <v>1</v>
      </c>
      <c r="H11" t="s">
        <v>140</v>
      </c>
      <c r="J11">
        <v>4</v>
      </c>
      <c r="K11">
        <v>6</v>
      </c>
      <c r="M11">
        <f t="shared" si="0"/>
        <v>1920</v>
      </c>
      <c r="N11">
        <v>120</v>
      </c>
      <c r="O11">
        <v>240</v>
      </c>
      <c r="P11">
        <v>360</v>
      </c>
    </row>
    <row r="12" spans="1:16" x14ac:dyDescent="0.35">
      <c r="B12" t="s">
        <v>77</v>
      </c>
      <c r="G12">
        <v>1</v>
      </c>
      <c r="H12" t="s">
        <v>140</v>
      </c>
      <c r="M12">
        <f t="shared" si="0"/>
        <v>0</v>
      </c>
    </row>
    <row r="13" spans="1:16" x14ac:dyDescent="0.35">
      <c r="B13" t="s">
        <v>78</v>
      </c>
      <c r="G13">
        <v>2</v>
      </c>
      <c r="M13">
        <f t="shared" si="0"/>
        <v>0</v>
      </c>
    </row>
    <row r="14" spans="1:16" x14ac:dyDescent="0.35">
      <c r="B14" t="s">
        <v>70</v>
      </c>
      <c r="G14">
        <v>2</v>
      </c>
      <c r="M14">
        <f t="shared" si="0"/>
        <v>0</v>
      </c>
    </row>
    <row r="15" spans="1:16" x14ac:dyDescent="0.35">
      <c r="B15" t="s">
        <v>79</v>
      </c>
      <c r="G15">
        <v>3</v>
      </c>
      <c r="H15" t="s">
        <v>142</v>
      </c>
      <c r="M15">
        <f t="shared" si="0"/>
        <v>0</v>
      </c>
    </row>
    <row r="16" spans="1:16" x14ac:dyDescent="0.35">
      <c r="B16" t="s">
        <v>51</v>
      </c>
      <c r="G16">
        <v>3</v>
      </c>
      <c r="H16" t="s">
        <v>142</v>
      </c>
      <c r="M16">
        <f t="shared" si="0"/>
        <v>0</v>
      </c>
    </row>
    <row r="17" spans="1:16" x14ac:dyDescent="0.35">
      <c r="B17" t="s">
        <v>80</v>
      </c>
      <c r="G17">
        <v>4</v>
      </c>
      <c r="M17">
        <f t="shared" si="0"/>
        <v>0</v>
      </c>
    </row>
    <row r="18" spans="1:16" x14ac:dyDescent="0.35">
      <c r="B18" t="s">
        <v>73</v>
      </c>
      <c r="G18">
        <v>4</v>
      </c>
      <c r="M18">
        <f t="shared" si="0"/>
        <v>0</v>
      </c>
    </row>
    <row r="19" spans="1:16" x14ac:dyDescent="0.35">
      <c r="B19" t="s">
        <v>81</v>
      </c>
      <c r="E19">
        <v>1</v>
      </c>
      <c r="F19" t="s">
        <v>195</v>
      </c>
      <c r="G19" t="s">
        <v>141</v>
      </c>
      <c r="H19" t="s">
        <v>143</v>
      </c>
      <c r="M19">
        <f t="shared" si="0"/>
        <v>0</v>
      </c>
    </row>
    <row r="20" spans="1:16" s="64" customFormat="1" x14ac:dyDescent="0.35">
      <c r="A20" s="64" t="s">
        <v>58</v>
      </c>
      <c r="B20" s="64" t="s">
        <v>59</v>
      </c>
      <c r="E20" s="64">
        <v>1</v>
      </c>
      <c r="F20" s="64" t="s">
        <v>144</v>
      </c>
      <c r="J20" s="64">
        <v>2</v>
      </c>
      <c r="K20" s="64">
        <v>1</v>
      </c>
      <c r="M20" s="64">
        <f t="shared" si="0"/>
        <v>480</v>
      </c>
      <c r="N20" s="64">
        <v>120</v>
      </c>
      <c r="O20" s="64">
        <v>240</v>
      </c>
      <c r="P20" s="64">
        <v>360</v>
      </c>
    </row>
    <row r="21" spans="1:16" s="64" customFormat="1" x14ac:dyDescent="0.35">
      <c r="B21" s="64" t="s">
        <v>192</v>
      </c>
      <c r="G21" s="64">
        <v>1</v>
      </c>
    </row>
    <row r="22" spans="1:16" s="64" customFormat="1" x14ac:dyDescent="0.35">
      <c r="B22" s="64" t="s">
        <v>193</v>
      </c>
      <c r="G22" s="64">
        <v>1</v>
      </c>
    </row>
    <row r="23" spans="1:16" x14ac:dyDescent="0.35">
      <c r="A23" t="s">
        <v>33</v>
      </c>
      <c r="B23" s="57" t="s">
        <v>82</v>
      </c>
      <c r="G23">
        <v>1</v>
      </c>
      <c r="I23">
        <v>1</v>
      </c>
      <c r="J23">
        <v>2</v>
      </c>
      <c r="K23">
        <v>1</v>
      </c>
      <c r="L23">
        <v>1</v>
      </c>
      <c r="M23">
        <f t="shared" si="0"/>
        <v>840</v>
      </c>
      <c r="N23">
        <v>120</v>
      </c>
      <c r="O23">
        <v>240</v>
      </c>
      <c r="P23">
        <v>360</v>
      </c>
    </row>
    <row r="24" spans="1:16" x14ac:dyDescent="0.35">
      <c r="B24" t="s">
        <v>84</v>
      </c>
      <c r="E24">
        <v>1</v>
      </c>
      <c r="I24">
        <v>1</v>
      </c>
      <c r="M24">
        <f t="shared" si="0"/>
        <v>0</v>
      </c>
    </row>
    <row r="25" spans="1:16" x14ac:dyDescent="0.35">
      <c r="B25" t="s">
        <v>83</v>
      </c>
      <c r="G25">
        <v>1</v>
      </c>
      <c r="I25">
        <v>1</v>
      </c>
      <c r="M25">
        <f t="shared" si="0"/>
        <v>0</v>
      </c>
    </row>
    <row r="26" spans="1:16" x14ac:dyDescent="0.35">
      <c r="B26" t="s">
        <v>38</v>
      </c>
      <c r="E26">
        <v>1</v>
      </c>
      <c r="I26">
        <v>1</v>
      </c>
      <c r="M26">
        <f t="shared" si="0"/>
        <v>0</v>
      </c>
    </row>
    <row r="27" spans="1:16" x14ac:dyDescent="0.35">
      <c r="A27" t="s">
        <v>127</v>
      </c>
      <c r="B27" t="s">
        <v>128</v>
      </c>
      <c r="G27">
        <v>1</v>
      </c>
      <c r="H27" t="s">
        <v>144</v>
      </c>
      <c r="K27">
        <v>2</v>
      </c>
      <c r="M27">
        <f t="shared" si="0"/>
        <v>480</v>
      </c>
      <c r="N27">
        <v>120</v>
      </c>
      <c r="O27">
        <v>240</v>
      </c>
      <c r="P27">
        <v>360</v>
      </c>
    </row>
    <row r="28" spans="1:16" x14ac:dyDescent="0.35">
      <c r="B28" t="s">
        <v>129</v>
      </c>
      <c r="G28">
        <v>1</v>
      </c>
      <c r="H28" t="s">
        <v>144</v>
      </c>
      <c r="M28">
        <f t="shared" si="0"/>
        <v>0</v>
      </c>
    </row>
    <row r="29" spans="1:16" x14ac:dyDescent="0.35">
      <c r="A29" t="s">
        <v>133</v>
      </c>
      <c r="B29" t="s">
        <v>24</v>
      </c>
      <c r="G29" t="s">
        <v>146</v>
      </c>
      <c r="H29" t="s">
        <v>146</v>
      </c>
      <c r="I29">
        <v>1</v>
      </c>
      <c r="K29">
        <v>2</v>
      </c>
      <c r="L29">
        <v>1</v>
      </c>
      <c r="M29">
        <f t="shared" si="0"/>
        <v>840</v>
      </c>
      <c r="N29">
        <v>120</v>
      </c>
      <c r="O29">
        <v>240</v>
      </c>
      <c r="P29">
        <v>360</v>
      </c>
    </row>
    <row r="30" spans="1:16" x14ac:dyDescent="0.35">
      <c r="B30" t="s">
        <v>52</v>
      </c>
      <c r="G30" t="s">
        <v>146</v>
      </c>
      <c r="H30" t="s">
        <v>146</v>
      </c>
      <c r="I30">
        <v>1</v>
      </c>
      <c r="M30">
        <f t="shared" si="0"/>
        <v>0</v>
      </c>
    </row>
    <row r="31" spans="1:16" x14ac:dyDescent="0.35">
      <c r="B31" t="s">
        <v>134</v>
      </c>
      <c r="I31">
        <v>1</v>
      </c>
      <c r="M31">
        <f t="shared" si="0"/>
        <v>0</v>
      </c>
    </row>
    <row r="32" spans="1:16" x14ac:dyDescent="0.35">
      <c r="I32">
        <v>1</v>
      </c>
      <c r="M32">
        <f t="shared" si="0"/>
        <v>0</v>
      </c>
    </row>
    <row r="33" spans="1:24" x14ac:dyDescent="0.35">
      <c r="B33" t="s">
        <v>145</v>
      </c>
      <c r="I33">
        <v>1</v>
      </c>
      <c r="M33">
        <f t="shared" si="0"/>
        <v>0</v>
      </c>
    </row>
    <row r="34" spans="1:24" x14ac:dyDescent="0.35">
      <c r="A34" t="s">
        <v>147</v>
      </c>
      <c r="B34" t="s">
        <v>148</v>
      </c>
      <c r="E34">
        <v>1</v>
      </c>
      <c r="G34">
        <v>1</v>
      </c>
      <c r="J34">
        <v>1</v>
      </c>
      <c r="K34">
        <v>2</v>
      </c>
      <c r="M34">
        <f t="shared" si="0"/>
        <v>600</v>
      </c>
      <c r="N34">
        <v>120</v>
      </c>
      <c r="O34">
        <v>240</v>
      </c>
      <c r="P34">
        <v>360</v>
      </c>
    </row>
    <row r="35" spans="1:24" x14ac:dyDescent="0.35">
      <c r="B35" t="s">
        <v>149</v>
      </c>
      <c r="G35">
        <v>1</v>
      </c>
      <c r="M35">
        <f t="shared" si="0"/>
        <v>0</v>
      </c>
    </row>
    <row r="36" spans="1:24" x14ac:dyDescent="0.35">
      <c r="B36" t="s">
        <v>150</v>
      </c>
      <c r="G36">
        <v>2</v>
      </c>
      <c r="M36">
        <f t="shared" si="0"/>
        <v>0</v>
      </c>
    </row>
    <row r="37" spans="1:24" x14ac:dyDescent="0.35">
      <c r="B37" t="s">
        <v>151</v>
      </c>
      <c r="G37">
        <v>2</v>
      </c>
      <c r="M37">
        <f t="shared" si="0"/>
        <v>0</v>
      </c>
    </row>
    <row r="38" spans="1:24" x14ac:dyDescent="0.35">
      <c r="A38" t="s">
        <v>185</v>
      </c>
      <c r="B38" t="s">
        <v>187</v>
      </c>
      <c r="E38">
        <v>1</v>
      </c>
      <c r="J38">
        <v>1</v>
      </c>
      <c r="M38">
        <f t="shared" si="0"/>
        <v>120</v>
      </c>
      <c r="N38">
        <v>120</v>
      </c>
      <c r="O38">
        <v>240</v>
      </c>
      <c r="P38">
        <v>360</v>
      </c>
    </row>
    <row r="39" spans="1:24" x14ac:dyDescent="0.35">
      <c r="A39" t="s">
        <v>191</v>
      </c>
      <c r="B39" t="s">
        <v>56</v>
      </c>
      <c r="E39" t="s">
        <v>146</v>
      </c>
      <c r="F39" t="s">
        <v>146</v>
      </c>
      <c r="G39" t="s">
        <v>146</v>
      </c>
      <c r="H39" t="s">
        <v>146</v>
      </c>
      <c r="J39">
        <v>2</v>
      </c>
      <c r="K39">
        <v>2</v>
      </c>
      <c r="M39">
        <f t="shared" si="0"/>
        <v>720</v>
      </c>
      <c r="N39">
        <v>120</v>
      </c>
      <c r="O39">
        <v>240</v>
      </c>
      <c r="P39">
        <v>360</v>
      </c>
    </row>
    <row r="40" spans="1:24" x14ac:dyDescent="0.35">
      <c r="B40" t="s">
        <v>190</v>
      </c>
      <c r="G40" t="s">
        <v>146</v>
      </c>
      <c r="H40" t="s">
        <v>146</v>
      </c>
    </row>
    <row r="41" spans="1:24" x14ac:dyDescent="0.35">
      <c r="A41" t="s">
        <v>159</v>
      </c>
      <c r="E41" s="63" t="s">
        <v>194</v>
      </c>
      <c r="F41" s="63" t="s">
        <v>160</v>
      </c>
      <c r="G41" s="63" t="s">
        <v>196</v>
      </c>
      <c r="H41" s="63" t="s">
        <v>197</v>
      </c>
      <c r="I41" s="65" t="s">
        <v>161</v>
      </c>
    </row>
    <row r="42" spans="1:24" x14ac:dyDescent="0.35">
      <c r="A42" t="s">
        <v>55</v>
      </c>
    </row>
    <row r="43" spans="1:24" x14ac:dyDescent="0.35">
      <c r="A43" t="s">
        <v>26</v>
      </c>
      <c r="B43" t="s">
        <v>130</v>
      </c>
    </row>
    <row r="44" spans="1:24" x14ac:dyDescent="0.35">
      <c r="B44" t="s">
        <v>72</v>
      </c>
      <c r="N44" s="63" t="s">
        <v>169</v>
      </c>
      <c r="O44" t="s">
        <v>174</v>
      </c>
      <c r="P44" t="s">
        <v>175</v>
      </c>
      <c r="Q44" t="s">
        <v>176</v>
      </c>
      <c r="R44" t="s">
        <v>172</v>
      </c>
      <c r="S44" t="s">
        <v>173</v>
      </c>
      <c r="T44" t="s">
        <v>177</v>
      </c>
      <c r="U44" t="s">
        <v>178</v>
      </c>
      <c r="V44" t="s">
        <v>179</v>
      </c>
      <c r="W44" t="s">
        <v>180</v>
      </c>
      <c r="X44" t="s">
        <v>181</v>
      </c>
    </row>
    <row r="45" spans="1:24" x14ac:dyDescent="0.35">
      <c r="B45" t="s">
        <v>73</v>
      </c>
      <c r="D45" t="s">
        <v>132</v>
      </c>
      <c r="F45" s="63" t="s">
        <v>96</v>
      </c>
      <c r="N45" t="s">
        <v>170</v>
      </c>
      <c r="O45">
        <v>1</v>
      </c>
      <c r="P45">
        <v>1</v>
      </c>
      <c r="Q45" t="s">
        <v>184</v>
      </c>
      <c r="R45">
        <v>1</v>
      </c>
      <c r="S45" t="s">
        <v>183</v>
      </c>
      <c r="T45">
        <v>3</v>
      </c>
      <c r="U45">
        <v>3</v>
      </c>
      <c r="V45">
        <v>2</v>
      </c>
      <c r="W45">
        <v>5</v>
      </c>
      <c r="X45">
        <v>8</v>
      </c>
    </row>
    <row r="46" spans="1:24" x14ac:dyDescent="0.35">
      <c r="B46" t="s">
        <v>69</v>
      </c>
      <c r="D46" t="s">
        <v>131</v>
      </c>
      <c r="N46" t="s">
        <v>182</v>
      </c>
      <c r="O46">
        <v>1</v>
      </c>
      <c r="P46">
        <v>1</v>
      </c>
      <c r="Q46">
        <v>1</v>
      </c>
      <c r="R46">
        <v>1</v>
      </c>
      <c r="S46">
        <v>3</v>
      </c>
      <c r="T46">
        <v>3</v>
      </c>
      <c r="U46">
        <v>3</v>
      </c>
      <c r="V46">
        <v>2</v>
      </c>
      <c r="W46">
        <v>5</v>
      </c>
    </row>
    <row r="47" spans="1:24" x14ac:dyDescent="0.35">
      <c r="A47" t="s">
        <v>147</v>
      </c>
      <c r="B47" t="s">
        <v>150</v>
      </c>
      <c r="D47" t="s">
        <v>152</v>
      </c>
      <c r="F47" s="63" t="s">
        <v>96</v>
      </c>
      <c r="N47" t="s">
        <v>171</v>
      </c>
      <c r="O47">
        <v>1</v>
      </c>
      <c r="P47">
        <v>1</v>
      </c>
      <c r="Q47">
        <v>1</v>
      </c>
      <c r="S47">
        <v>3</v>
      </c>
      <c r="T47">
        <v>3</v>
      </c>
      <c r="U47">
        <v>3</v>
      </c>
      <c r="V47">
        <v>2</v>
      </c>
    </row>
    <row r="48" spans="1:24" x14ac:dyDescent="0.35">
      <c r="B48" t="s">
        <v>151</v>
      </c>
      <c r="D48" t="s">
        <v>152</v>
      </c>
      <c r="F48" s="63" t="s">
        <v>96</v>
      </c>
    </row>
    <row r="49" spans="1:7" x14ac:dyDescent="0.35">
      <c r="B49" t="s">
        <v>153</v>
      </c>
      <c r="D49" t="s">
        <v>154</v>
      </c>
    </row>
    <row r="50" spans="1:7" x14ac:dyDescent="0.35">
      <c r="A50" t="s">
        <v>11</v>
      </c>
      <c r="B50" t="s">
        <v>154</v>
      </c>
      <c r="G50" t="s">
        <v>157</v>
      </c>
    </row>
    <row r="51" spans="1:7" x14ac:dyDescent="0.35">
      <c r="A51" t="s">
        <v>58</v>
      </c>
      <c r="B51" t="s">
        <v>57</v>
      </c>
    </row>
    <row r="52" spans="1:7" x14ac:dyDescent="0.35">
      <c r="A52" t="s">
        <v>127</v>
      </c>
      <c r="G52" t="s">
        <v>157</v>
      </c>
    </row>
    <row r="53" spans="1:7" x14ac:dyDescent="0.35">
      <c r="A53" t="s">
        <v>133</v>
      </c>
      <c r="B53" t="s">
        <v>24</v>
      </c>
      <c r="F53" s="63" t="s">
        <v>162</v>
      </c>
    </row>
    <row r="54" spans="1:7" x14ac:dyDescent="0.35">
      <c r="B54" t="s">
        <v>52</v>
      </c>
      <c r="F54" s="63" t="s">
        <v>162</v>
      </c>
    </row>
    <row r="55" spans="1:7" x14ac:dyDescent="0.35">
      <c r="B55" t="s">
        <v>134</v>
      </c>
      <c r="F55" s="63" t="s">
        <v>97</v>
      </c>
    </row>
    <row r="56" spans="1:7" x14ac:dyDescent="0.35">
      <c r="B56" t="s">
        <v>158</v>
      </c>
    </row>
    <row r="57" spans="1:7" x14ac:dyDescent="0.35">
      <c r="A57" t="s">
        <v>33</v>
      </c>
      <c r="B57" t="s">
        <v>82</v>
      </c>
      <c r="D57" t="s">
        <v>152</v>
      </c>
      <c r="F57" s="63" t="s">
        <v>162</v>
      </c>
    </row>
    <row r="58" spans="1:7" x14ac:dyDescent="0.35">
      <c r="B58" t="s">
        <v>83</v>
      </c>
      <c r="D58" t="s">
        <v>152</v>
      </c>
      <c r="F58" s="63" t="s">
        <v>162</v>
      </c>
    </row>
    <row r="59" spans="1:7" x14ac:dyDescent="0.35">
      <c r="B59" t="s">
        <v>84</v>
      </c>
      <c r="D59" t="s">
        <v>152</v>
      </c>
      <c r="F59" s="63" t="s">
        <v>163</v>
      </c>
    </row>
    <row r="60" spans="1:7" x14ac:dyDescent="0.35">
      <c r="A60" t="s">
        <v>185</v>
      </c>
      <c r="B60" t="s">
        <v>186</v>
      </c>
    </row>
    <row r="61" spans="1:7" x14ac:dyDescent="0.35">
      <c r="A61">
        <v>0</v>
      </c>
      <c r="B61" t="s">
        <v>188</v>
      </c>
    </row>
    <row r="62" spans="1:7" x14ac:dyDescent="0.35">
      <c r="A62" t="s">
        <v>191</v>
      </c>
      <c r="B62" t="s">
        <v>189</v>
      </c>
    </row>
    <row r="63" spans="1:7" x14ac:dyDescent="0.35">
      <c r="A63" t="s">
        <v>154</v>
      </c>
      <c r="B63" t="s">
        <v>190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Tek SOLO</vt:lpstr>
      <vt:lpstr>Tek DUET</vt:lpstr>
      <vt:lpstr>Fri SOLO</vt:lpstr>
      <vt:lpstr>Fri DUET</vt:lpstr>
      <vt:lpstr>Fri HOLD</vt:lpstr>
      <vt:lpstr>Fri Kombination</vt:lpstr>
      <vt:lpstr>Master</vt:lpstr>
      <vt:lpstr>Dommere</vt:lpstr>
      <vt:lpstr>Deltagerliste</vt:lpstr>
      <vt:lpstr>Startrækkefølge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Brink Magnussen</dc:creator>
  <cp:lastModifiedBy>Lene Brink Magnussen</cp:lastModifiedBy>
  <cp:lastPrinted>2022-05-07T14:50:57Z</cp:lastPrinted>
  <dcterms:created xsi:type="dcterms:W3CDTF">2019-05-07T13:28:48Z</dcterms:created>
  <dcterms:modified xsi:type="dcterms:W3CDTF">2022-05-07T14:52:25Z</dcterms:modified>
</cp:coreProperties>
</file>